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90" windowWidth="24675" windowHeight="1180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Rekapitulace!$G$20</definedName>
    <definedName name="Dodavka0">Položky!#REF!</definedName>
    <definedName name="HSV">Rekapitulace!$E$20</definedName>
    <definedName name="HSV0">Položky!#REF!</definedName>
    <definedName name="HZS">Rekapitulace!$I$20</definedName>
    <definedName name="HZS0">Položky!#REF!</definedName>
    <definedName name="JKSO">'Krycí list'!$G$2</definedName>
    <definedName name="MJ">'Krycí list'!$G$5</definedName>
    <definedName name="Mont">Rekapitulace!$H$20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Položky!$A$1:$G$94</definedName>
    <definedName name="_xlnm.Print_Area" localSheetId="1">Rekapitulace!$A$1:$I$34</definedName>
    <definedName name="PocetMJ">'Krycí list'!$G$6</definedName>
    <definedName name="Poznamka">'Krycí list'!$B$37</definedName>
    <definedName name="Projektant">'Krycí list'!$C$8</definedName>
    <definedName name="PSV">Rekapitulace!$F$20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93" i="3"/>
  <c r="BD93"/>
  <c r="BC93"/>
  <c r="BB93"/>
  <c r="BA93"/>
  <c r="G93"/>
  <c r="BE92"/>
  <c r="BD92"/>
  <c r="BC92"/>
  <c r="BB92"/>
  <c r="BA92"/>
  <c r="G92"/>
  <c r="BE91"/>
  <c r="BD91"/>
  <c r="BC91"/>
  <c r="BB91"/>
  <c r="BA91"/>
  <c r="G91"/>
  <c r="BE90"/>
  <c r="BD90"/>
  <c r="BC90"/>
  <c r="BB90"/>
  <c r="BA90"/>
  <c r="G90"/>
  <c r="BE89"/>
  <c r="BD89"/>
  <c r="BC89"/>
  <c r="BB89"/>
  <c r="BA89"/>
  <c r="G89"/>
  <c r="BE88"/>
  <c r="BD88"/>
  <c r="BC88"/>
  <c r="BB88"/>
  <c r="G88"/>
  <c r="BA88" s="1"/>
  <c r="BE87"/>
  <c r="BE94" s="1"/>
  <c r="I19" i="2" s="1"/>
  <c r="BD87" i="3"/>
  <c r="BC87"/>
  <c r="BC94" s="1"/>
  <c r="G19" i="2" s="1"/>
  <c r="BB87" i="3"/>
  <c r="BB94" s="1"/>
  <c r="F19" i="2" s="1"/>
  <c r="BA87" i="3"/>
  <c r="G87"/>
  <c r="B19" i="2"/>
  <c r="A19"/>
  <c r="BD94" i="3"/>
  <c r="H19" i="2" s="1"/>
  <c r="G94" i="3"/>
  <c r="C94"/>
  <c r="BE84"/>
  <c r="BE85" s="1"/>
  <c r="I18" i="2" s="1"/>
  <c r="BC84" i="3"/>
  <c r="BB84"/>
  <c r="BB85" s="1"/>
  <c r="F18" i="2" s="1"/>
  <c r="BA84" i="3"/>
  <c r="BA85" s="1"/>
  <c r="E18" i="2" s="1"/>
  <c r="G84" i="3"/>
  <c r="BD84" s="1"/>
  <c r="BD85" s="1"/>
  <c r="H18" i="2" s="1"/>
  <c r="B18"/>
  <c r="A18"/>
  <c r="BC85" i="3"/>
  <c r="G18" i="2" s="1"/>
  <c r="C85" i="3"/>
  <c r="BE81"/>
  <c r="BD81"/>
  <c r="BC81"/>
  <c r="BA81"/>
  <c r="G81"/>
  <c r="BB81" s="1"/>
  <c r="BE77"/>
  <c r="BD77"/>
  <c r="BC77"/>
  <c r="BA77"/>
  <c r="BA82" s="1"/>
  <c r="E17" i="2" s="1"/>
  <c r="G77" i="3"/>
  <c r="BB77" s="1"/>
  <c r="B17" i="2"/>
  <c r="A17"/>
  <c r="BE82" i="3"/>
  <c r="I17" i="2" s="1"/>
  <c r="C82" i="3"/>
  <c r="BE73"/>
  <c r="BD73"/>
  <c r="BC73"/>
  <c r="BA73"/>
  <c r="G73"/>
  <c r="BB73" s="1"/>
  <c r="BE71"/>
  <c r="BD71"/>
  <c r="BC71"/>
  <c r="BA71"/>
  <c r="G71"/>
  <c r="BB71" s="1"/>
  <c r="B16" i="2"/>
  <c r="A16"/>
  <c r="BE75" i="3"/>
  <c r="I16" i="2" s="1"/>
  <c r="C75" i="3"/>
  <c r="BE68"/>
  <c r="BD68"/>
  <c r="BC68"/>
  <c r="BA68"/>
  <c r="G68"/>
  <c r="BB68" s="1"/>
  <c r="BE67"/>
  <c r="BD67"/>
  <c r="BC67"/>
  <c r="BA67"/>
  <c r="BA69" s="1"/>
  <c r="E15" i="2" s="1"/>
  <c r="G67" i="3"/>
  <c r="BB67" s="1"/>
  <c r="B15" i="2"/>
  <c r="A15"/>
  <c r="BE69" i="3"/>
  <c r="I15" i="2" s="1"/>
  <c r="C69" i="3"/>
  <c r="BE64"/>
  <c r="BD64"/>
  <c r="BC64"/>
  <c r="BA64"/>
  <c r="G64"/>
  <c r="BB64" s="1"/>
  <c r="BE63"/>
  <c r="BD63"/>
  <c r="BC63"/>
  <c r="BA63"/>
  <c r="BA65" s="1"/>
  <c r="E14" i="2" s="1"/>
  <c r="G63" i="3"/>
  <c r="BB63" s="1"/>
  <c r="BE62"/>
  <c r="BD62"/>
  <c r="BC62"/>
  <c r="BA62"/>
  <c r="G62"/>
  <c r="BB62" s="1"/>
  <c r="B14" i="2"/>
  <c r="A14"/>
  <c r="C65" i="3"/>
  <c r="BE58"/>
  <c r="BD58"/>
  <c r="BC58"/>
  <c r="BA58"/>
  <c r="G58"/>
  <c r="BB58" s="1"/>
  <c r="BE56"/>
  <c r="BD56"/>
  <c r="BC56"/>
  <c r="BA56"/>
  <c r="G56"/>
  <c r="BB56" s="1"/>
  <c r="BE55"/>
  <c r="BD55"/>
  <c r="BC55"/>
  <c r="BA55"/>
  <c r="G55"/>
  <c r="BB55" s="1"/>
  <c r="BE52"/>
  <c r="BD52"/>
  <c r="BC52"/>
  <c r="BA52"/>
  <c r="G52"/>
  <c r="BB52" s="1"/>
  <c r="BE51"/>
  <c r="BD51"/>
  <c r="BC51"/>
  <c r="BA51"/>
  <c r="G51"/>
  <c r="BB51" s="1"/>
  <c r="BE50"/>
  <c r="BD50"/>
  <c r="BC50"/>
  <c r="BA50"/>
  <c r="G50"/>
  <c r="BB50" s="1"/>
  <c r="BE47"/>
  <c r="BD47"/>
  <c r="BC47"/>
  <c r="BA47"/>
  <c r="G47"/>
  <c r="BB47" s="1"/>
  <c r="BE46"/>
  <c r="BD46"/>
  <c r="BC46"/>
  <c r="BA46"/>
  <c r="G46"/>
  <c r="BB46" s="1"/>
  <c r="BE44"/>
  <c r="BD44"/>
  <c r="BC44"/>
  <c r="BA44"/>
  <c r="BA60" s="1"/>
  <c r="E13" i="2" s="1"/>
  <c r="G44" i="3"/>
  <c r="BB44" s="1"/>
  <c r="B13" i="2"/>
  <c r="A13"/>
  <c r="C60" i="3"/>
  <c r="BE41"/>
  <c r="BD41"/>
  <c r="BD42" s="1"/>
  <c r="H12" i="2" s="1"/>
  <c r="BC41" i="3"/>
  <c r="BB41"/>
  <c r="BB42" s="1"/>
  <c r="F12" i="2" s="1"/>
  <c r="G41" i="3"/>
  <c r="BA41" s="1"/>
  <c r="BA42" s="1"/>
  <c r="E12" i="2" s="1"/>
  <c r="B12"/>
  <c r="A12"/>
  <c r="BE42" i="3"/>
  <c r="I12" i="2" s="1"/>
  <c r="BC42" i="3"/>
  <c r="G12" i="2" s="1"/>
  <c r="C42" i="3"/>
  <c r="BE37"/>
  <c r="BD37"/>
  <c r="BD39" s="1"/>
  <c r="H11" i="2" s="1"/>
  <c r="BC37" i="3"/>
  <c r="BC39" s="1"/>
  <c r="G11" i="2" s="1"/>
  <c r="BB37" i="3"/>
  <c r="BB39" s="1"/>
  <c r="F11" i="2" s="1"/>
  <c r="G37" i="3"/>
  <c r="BA37" s="1"/>
  <c r="BA39" s="1"/>
  <c r="E11" i="2" s="1"/>
  <c r="B11"/>
  <c r="A11"/>
  <c r="BE39" i="3"/>
  <c r="I11" i="2" s="1"/>
  <c r="C39" i="3"/>
  <c r="BE33"/>
  <c r="BE35" s="1"/>
  <c r="I10" i="2" s="1"/>
  <c r="BD33" i="3"/>
  <c r="BD35" s="1"/>
  <c r="H10" i="2" s="1"/>
  <c r="BC33" i="3"/>
  <c r="BB33"/>
  <c r="BB35" s="1"/>
  <c r="F10" i="2" s="1"/>
  <c r="G33" i="3"/>
  <c r="BA33" s="1"/>
  <c r="BA35" s="1"/>
  <c r="E10" i="2" s="1"/>
  <c r="B10"/>
  <c r="A10"/>
  <c r="BC35" i="3"/>
  <c r="G10" i="2" s="1"/>
  <c r="C35" i="3"/>
  <c r="BE30"/>
  <c r="BD30"/>
  <c r="BC30"/>
  <c r="BB30"/>
  <c r="G30"/>
  <c r="BA30" s="1"/>
  <c r="BE29"/>
  <c r="BD29"/>
  <c r="BC29"/>
  <c r="BB29"/>
  <c r="G29"/>
  <c r="BA29" s="1"/>
  <c r="BE28"/>
  <c r="BD28"/>
  <c r="BC28"/>
  <c r="BB28"/>
  <c r="G28"/>
  <c r="BA28" s="1"/>
  <c r="BE27"/>
  <c r="BD27"/>
  <c r="BC27"/>
  <c r="BB27"/>
  <c r="G27"/>
  <c r="BA27" s="1"/>
  <c r="BE26"/>
  <c r="BD26"/>
  <c r="BC26"/>
  <c r="BB26"/>
  <c r="G26"/>
  <c r="BA26" s="1"/>
  <c r="BE25"/>
  <c r="BD25"/>
  <c r="BC25"/>
  <c r="BB25"/>
  <c r="G25"/>
  <c r="BA25" s="1"/>
  <c r="BE24"/>
  <c r="BD24"/>
  <c r="BC24"/>
  <c r="BB24"/>
  <c r="G24"/>
  <c r="BA24" s="1"/>
  <c r="BE23"/>
  <c r="BD23"/>
  <c r="BC23"/>
  <c r="BB23"/>
  <c r="G23"/>
  <c r="BA23" s="1"/>
  <c r="BE22"/>
  <c r="BD22"/>
  <c r="BC22"/>
  <c r="BB22"/>
  <c r="G22"/>
  <c r="BA22" s="1"/>
  <c r="BE21"/>
  <c r="BD21"/>
  <c r="BC21"/>
  <c r="BB21"/>
  <c r="G21"/>
  <c r="BA21" s="1"/>
  <c r="BE19"/>
  <c r="BE31" s="1"/>
  <c r="I9" i="2" s="1"/>
  <c r="BD19" i="3"/>
  <c r="BC19"/>
  <c r="BB19"/>
  <c r="G19"/>
  <c r="BA19" s="1"/>
  <c r="B9" i="2"/>
  <c r="A9"/>
  <c r="C31" i="3"/>
  <c r="BE13"/>
  <c r="BD13"/>
  <c r="BD17" s="1"/>
  <c r="H8" i="2" s="1"/>
  <c r="BC13" i="3"/>
  <c r="BC17" s="1"/>
  <c r="G8" i="2" s="1"/>
  <c r="BB13" i="3"/>
  <c r="BB17" s="1"/>
  <c r="F8" i="2" s="1"/>
  <c r="G13" i="3"/>
  <c r="BA13" s="1"/>
  <c r="BA17" s="1"/>
  <c r="E8" i="2" s="1"/>
  <c r="B8"/>
  <c r="A8"/>
  <c r="BE17" i="3"/>
  <c r="I8" i="2" s="1"/>
  <c r="C17" i="3"/>
  <c r="BE8"/>
  <c r="BD8"/>
  <c r="BD11" s="1"/>
  <c r="H7" i="2" s="1"/>
  <c r="BC8" i="3"/>
  <c r="BC11" s="1"/>
  <c r="G7" i="2" s="1"/>
  <c r="BB8" i="3"/>
  <c r="BB11" s="1"/>
  <c r="F7" i="2" s="1"/>
  <c r="G8" i="3"/>
  <c r="BA8" s="1"/>
  <c r="BA11" s="1"/>
  <c r="E7" i="2" s="1"/>
  <c r="B7"/>
  <c r="A7"/>
  <c r="BE11" i="3"/>
  <c r="I7" i="2" s="1"/>
  <c r="C11" i="3"/>
  <c r="E4"/>
  <c r="C4"/>
  <c r="F3"/>
  <c r="C3"/>
  <c r="C2" i="2"/>
  <c r="C1"/>
  <c r="C33" i="1"/>
  <c r="F33" s="1"/>
  <c r="C31"/>
  <c r="C9"/>
  <c r="G7"/>
  <c r="D2"/>
  <c r="C2"/>
  <c r="BB31" i="3" l="1"/>
  <c r="F9" i="2" s="1"/>
  <c r="BC31" i="3"/>
  <c r="G9" i="2" s="1"/>
  <c r="G20" s="1"/>
  <c r="C18" i="1" s="1"/>
  <c r="BC60" i="3"/>
  <c r="G13" i="2" s="1"/>
  <c r="BE60" i="3"/>
  <c r="I13" i="2" s="1"/>
  <c r="BC69" i="3"/>
  <c r="G15" i="2" s="1"/>
  <c r="BC82" i="3"/>
  <c r="G17" i="2" s="1"/>
  <c r="BD65" i="3"/>
  <c r="H14" i="2" s="1"/>
  <c r="BC75" i="3"/>
  <c r="G16" i="2" s="1"/>
  <c r="BC65" i="3"/>
  <c r="G14" i="2" s="1"/>
  <c r="BE65" i="3"/>
  <c r="I14" i="2" s="1"/>
  <c r="BD69" i="3"/>
  <c r="H15" i="2" s="1"/>
  <c r="BA75" i="3"/>
  <c r="E16" i="2" s="1"/>
  <c r="BD82" i="3"/>
  <c r="H17" i="2" s="1"/>
  <c r="BA94" i="3"/>
  <c r="E19" i="2" s="1"/>
  <c r="BD60" i="3"/>
  <c r="H13" i="2" s="1"/>
  <c r="H20" s="1"/>
  <c r="C17" i="1" s="1"/>
  <c r="BB65" i="3"/>
  <c r="F14" i="2" s="1"/>
  <c r="BD75" i="3"/>
  <c r="H16" i="2" s="1"/>
  <c r="I20"/>
  <c r="C21" i="1" s="1"/>
  <c r="BD31" i="3"/>
  <c r="H9" i="2" s="1"/>
  <c r="BB60" i="3"/>
  <c r="F13" i="2" s="1"/>
  <c r="BB69" i="3"/>
  <c r="F15" i="2" s="1"/>
  <c r="BB75" i="3"/>
  <c r="F16" i="2" s="1"/>
  <c r="BB82" i="3"/>
  <c r="F17" i="2" s="1"/>
  <c r="BA31" i="3"/>
  <c r="E9" i="2" s="1"/>
  <c r="E20" s="1"/>
  <c r="G11" i="3"/>
  <c r="G17"/>
  <c r="G31"/>
  <c r="G35"/>
  <c r="G39"/>
  <c r="G42"/>
  <c r="G60"/>
  <c r="G65"/>
  <c r="G69"/>
  <c r="G75"/>
  <c r="G82"/>
  <c r="G85"/>
  <c r="F20" i="2" l="1"/>
  <c r="C16" i="1" s="1"/>
  <c r="C15"/>
  <c r="C19" s="1"/>
  <c r="C22" s="1"/>
  <c r="G32" i="2"/>
  <c r="I32" s="1"/>
  <c r="G31"/>
  <c r="I31" s="1"/>
  <c r="G21" i="1" s="1"/>
  <c r="G30" i="2"/>
  <c r="I30" s="1"/>
  <c r="G20" i="1" s="1"/>
  <c r="G29" i="2"/>
  <c r="I29" s="1"/>
  <c r="G19" i="1" s="1"/>
  <c r="G28" i="2"/>
  <c r="I28" s="1"/>
  <c r="G18" i="1" s="1"/>
  <c r="G27" i="2"/>
  <c r="I27" s="1"/>
  <c r="G17" i="1" s="1"/>
  <c r="G26" i="2"/>
  <c r="I26" s="1"/>
  <c r="G16" i="1" s="1"/>
  <c r="G25" i="2"/>
  <c r="I25" s="1"/>
  <c r="G15" i="1" l="1"/>
  <c r="H33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<sst xmlns="http://schemas.openxmlformats.org/spreadsheetml/2006/main" count="330" uniqueCount="227">
  <si>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</si>
  <si>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</si>
  <si>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</si>
  <si>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</si>
  <si>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</si>
  <si>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</si>
  <si>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</si>
  <si>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</si>
  <si>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</si>
  <si>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</si>
  <si>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</si>
  <si>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</si>
  <si>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</si>
  <si>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</si>
  <si>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</si>
  <si>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</si>
  <si>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</si>
  <si>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</si>
  <si>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</si>
  <si>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</si>
  <si>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</si>
  <si>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</si>
  <si>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</si>
  <si>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</si>
  <si>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</si>
  <si>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</si>
  <si>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</si>
  <si>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</si>
  <si>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</si>
  <si>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</si>
  <si>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</si>
  <si>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</si>
  <si>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</si>
  <si>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</si>
  <si>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</si>
  <si>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</si>
  <si>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</si>
  <si>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</si>
  <si>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</si>
  <si>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</si>
  <si>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</si>
  <si>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</si>
  <si>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</si>
  <si>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</si>
  <si>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</si>
  <si>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</si>
  <si>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</si>
  <si>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</si>
  <si>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</si>
  <si>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</si>
  <si>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</si>
  <si>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</si>
  <si>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</si>
  <si>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</si>
  <si>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</si>
  <si>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</si>
  <si>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</si>
  <si>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</si>
  <si>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</si>
  <si>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</si>
  <si>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</si>
  <si>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</si>
  <si>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</si>
  <si>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</si>
  <si>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</si>
  <si>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</si>
  <si>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</si>
  <si>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</si>
  <si>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</si>
  <si>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</si>
  <si>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</si>
  <si>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</si>
  <si>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</si>
  <si>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</si>
  <si>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</si>
  <si>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</si>
  <si>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 xml:space="preserve">   a53 036</t>
  </si>
  <si>
    <t>Jánská 7 -výměna výkladců v 1.NP a oken  2..NP</t>
  </si>
  <si>
    <t>projektový</t>
  </si>
  <si>
    <t>61</t>
  </si>
  <si>
    <t>Upravy povrchů vnitřní</t>
  </si>
  <si>
    <t>611421431R00</t>
  </si>
  <si>
    <t xml:space="preserve">Oprava váp.omítek stropů do 50% plochy - štukových </t>
  </si>
  <si>
    <t>m2</t>
  </si>
  <si>
    <t>po odstraněných svítidlech a po drážkách nových el.rozvodů:46,5</t>
  </si>
  <si>
    <t>po odstraněném Al podhledu:47</t>
  </si>
  <si>
    <t>63</t>
  </si>
  <si>
    <t>Podlahy a podlahové konstrukce</t>
  </si>
  <si>
    <t>632451034R00</t>
  </si>
  <si>
    <t xml:space="preserve">Vyrovnávací potěr MC 15, v ploše, tl. 50 mm </t>
  </si>
  <si>
    <t>plocha výkladních skříní po demontážích a montážích:</t>
  </si>
  <si>
    <t>nových otvorových výplní:</t>
  </si>
  <si>
    <t>m2:23</t>
  </si>
  <si>
    <t>94</t>
  </si>
  <si>
    <t>Lešení a stavební výtahy</t>
  </si>
  <si>
    <t>941941051R00</t>
  </si>
  <si>
    <t xml:space="preserve">Montáž lešení leh.řad.s podlahami,š.1,5 m, H 10 m </t>
  </si>
  <si>
    <t>uliční fasáda:26*8</t>
  </si>
  <si>
    <t>941941391R00</t>
  </si>
  <si>
    <t xml:space="preserve">Příplatek za každý měsíc použití lešení k pol.1051 </t>
  </si>
  <si>
    <t>941941851R00</t>
  </si>
  <si>
    <t xml:space="preserve">Demontáž lešení leh.řad.s podlahami,š.1,5 m,H 10 m </t>
  </si>
  <si>
    <t>941955004R00</t>
  </si>
  <si>
    <t xml:space="preserve">Lešení lehké pomocné, výška podlahy do 3,5 m </t>
  </si>
  <si>
    <t>94400PC2</t>
  </si>
  <si>
    <t>Projednání povolení záboru,vjezdu vozidel a dopravní označení omezení veřejného prostoru</t>
  </si>
  <si>
    <t>kpl.</t>
  </si>
  <si>
    <t>944944011R00</t>
  </si>
  <si>
    <t xml:space="preserve">Montáž a demontáž ochranné sítě z umělých vláken </t>
  </si>
  <si>
    <t>944944031R00</t>
  </si>
  <si>
    <t xml:space="preserve">Příplatek za každý měsíc použití sítí k pol. 4011 </t>
  </si>
  <si>
    <t>944944081R00</t>
  </si>
  <si>
    <t xml:space="preserve">Demontáž ochranné sítě z umělých vláken </t>
  </si>
  <si>
    <t>944945013R00</t>
  </si>
  <si>
    <t xml:space="preserve">Montáž záchytné stříšky H 4,5 m, šířky nad 2 m </t>
  </si>
  <si>
    <t>m</t>
  </si>
  <si>
    <t>944945193R00</t>
  </si>
  <si>
    <t xml:space="preserve">Příplatek za každý měsíc použ.stříšky, k pol. 5013 </t>
  </si>
  <si>
    <t>944945813R00</t>
  </si>
  <si>
    <t xml:space="preserve">Demontáž záchytné stříšky H 4,5 m, šířky nad 2 m </t>
  </si>
  <si>
    <t>95</t>
  </si>
  <si>
    <t>Dokončovací konstrukce na pozemních stavbách</t>
  </si>
  <si>
    <t>952901111R00</t>
  </si>
  <si>
    <t xml:space="preserve">Vyčištění budov o výšce podlaží do 4 m </t>
  </si>
  <si>
    <t>pasáž,obchodní prostory a po lešení:340</t>
  </si>
  <si>
    <t>97</t>
  </si>
  <si>
    <t>Prorážení otvorů</t>
  </si>
  <si>
    <t>978059221R00</t>
  </si>
  <si>
    <t xml:space="preserve">Odsekání obkladů stěn z uměl.kamene do 2 m2 </t>
  </si>
  <si>
    <t>sokl:14+14+8,4+6,55-1,96</t>
  </si>
  <si>
    <t>99</t>
  </si>
  <si>
    <t>Staveništní přesun hmot</t>
  </si>
  <si>
    <t>999281108R00</t>
  </si>
  <si>
    <t xml:space="preserve">Přesun hmot pro opravy a údržbu do výšky 12 m </t>
  </si>
  <si>
    <t>t</t>
  </si>
  <si>
    <t>767</t>
  </si>
  <si>
    <t>Konstrukce zámečnické</t>
  </si>
  <si>
    <t>767001</t>
  </si>
  <si>
    <t xml:space="preserve">D+M hliníkových výkladních prosklených stěn </t>
  </si>
  <si>
    <t>cena je včetně dopravy vodorovné,svislé a použití zdvihacích mechanismů:1</t>
  </si>
  <si>
    <t>767002</t>
  </si>
  <si>
    <t xml:space="preserve">Repase a nový nátěr ocelové shrnovací mříže </t>
  </si>
  <si>
    <t>767004</t>
  </si>
  <si>
    <t xml:space="preserve">Nový pásový panel s označením pasáže </t>
  </si>
  <si>
    <t>nosné profily s nerezovými lištami a výplní četným sklem:</t>
  </si>
  <si>
    <t>ks:1</t>
  </si>
  <si>
    <t>767581802R00</t>
  </si>
  <si>
    <t xml:space="preserve">Demontáž podhledů - lamel ozn. </t>
  </si>
  <si>
    <t>767582800R00</t>
  </si>
  <si>
    <t xml:space="preserve">Demontáž podhledů - roštů </t>
  </si>
  <si>
    <t>767584641R00</t>
  </si>
  <si>
    <t xml:space="preserve">D+M  podhledů ostatních  -  rošty </t>
  </si>
  <si>
    <t>nové podhledy dle původních:</t>
  </si>
  <si>
    <t>m2:47</t>
  </si>
  <si>
    <t>767584702R00</t>
  </si>
  <si>
    <t xml:space="preserve">D+M podhledů z tvarovaných plechů - šroubováním </t>
  </si>
  <si>
    <t>767712812R00</t>
  </si>
  <si>
    <t xml:space="preserve">Demontáž výkladců zapuštěných svařovaných </t>
  </si>
  <si>
    <t>vnitřní zasklení výloh:4,1*15</t>
  </si>
  <si>
    <t>767722812R00</t>
  </si>
  <si>
    <t xml:space="preserve">Demontáž výkladců předsazených svařovaných </t>
  </si>
  <si>
    <t>pohledové plochy:26*8-4,85*3,6+92,7+94,8+27,6+28,2</t>
  </si>
  <si>
    <t>773</t>
  </si>
  <si>
    <t>Podlahy teracové</t>
  </si>
  <si>
    <t>773200940R00</t>
  </si>
  <si>
    <t xml:space="preserve">Opravy teracových obkladů - hrany </t>
  </si>
  <si>
    <t>kus</t>
  </si>
  <si>
    <t>773500910R00</t>
  </si>
  <si>
    <t xml:space="preserve">Opravy teracových podlah, pásy š. 15 cm </t>
  </si>
  <si>
    <t>998773201R00</t>
  </si>
  <si>
    <t xml:space="preserve">Přesun hmot pro podlahy teracové, výšky do 6 m </t>
  </si>
  <si>
    <t>782</t>
  </si>
  <si>
    <t>Konstrukce z přírodního kamene</t>
  </si>
  <si>
    <t>782131130RV3</t>
  </si>
  <si>
    <t>Obklad stěn kamenem tvrdým, rovným tl. 1 a 2 cm včetně dodávky, žula leštěná tl. 2 cm</t>
  </si>
  <si>
    <t>998782201R00</t>
  </si>
  <si>
    <t xml:space="preserve">Přesun hmot pro obklady z kamene, výšky do 6 m </t>
  </si>
  <si>
    <t>783</t>
  </si>
  <si>
    <t>Nátěry</t>
  </si>
  <si>
    <t>783201811R00</t>
  </si>
  <si>
    <t xml:space="preserve">Odstranění nátěrů z kovových konstrukcí oškrábáním </t>
  </si>
  <si>
    <t>schodišťové zábradlí:2,2</t>
  </si>
  <si>
    <t>783222110RT1</t>
  </si>
  <si>
    <t>Nátěr syntetický kovových konstrukcí 2 x antikoroz. email</t>
  </si>
  <si>
    <t>zábradlí:2,2</t>
  </si>
  <si>
    <t>784</t>
  </si>
  <si>
    <t>Malby</t>
  </si>
  <si>
    <t>784161401R00</t>
  </si>
  <si>
    <t xml:space="preserve">Penetrace podkladu nátěrem HET, Klasik, 1 x </t>
  </si>
  <si>
    <t>místnosti dotčené opravami:151,7+290</t>
  </si>
  <si>
    <t>opravené stropy v pasáži:93,5</t>
  </si>
  <si>
    <t>výklady:69</t>
  </si>
  <si>
    <t>784164112R00</t>
  </si>
  <si>
    <t xml:space="preserve">Malba latexová HET univerzál., bílá, bez penetr.2x </t>
  </si>
  <si>
    <t>M21</t>
  </si>
  <si>
    <t>Elektromontáže</t>
  </si>
  <si>
    <t>210001</t>
  </si>
  <si>
    <t>D+M nových rozvodů el instalce včetně svítidel a včetně demontáže původních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</si>
  <si>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</si>
  <si>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</si>
  <si>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</si>
  <si>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</si>
  <si>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</si>
  <si>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</si>
  <si>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</si>
  <si>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</si>
  <si>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</si>
  <si>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</si>
  <si>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979087212R00</t>
  </si>
  <si>
    <t xml:space="preserve">Nakládání suti na dopravní prostředky </t>
  </si>
  <si>
    <t>979093111R00</t>
  </si>
  <si>
    <t xml:space="preserve">Uložení suti na skládku bez zhutnění </t>
  </si>
  <si>
    <t>979990163R00</t>
  </si>
  <si>
    <t xml:space="preserve">Poplatek za skládku suti - sklo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</si>
  <si>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</si>
  <si>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</si>
  <si>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</si>
  <si>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</si>
  <si>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</si>
  <si>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</si>
  <si>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</si>
  <si>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</si>
  <si>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Statutární m. Brno,MČ Brno,-střed,odbor investiční</t>
  </si>
  <si>
    <t>Petr Kadlčík</t>
  </si>
  <si>
    <t>Stavební řešení</t>
  </si>
  <si>
    <t>VÝKAZ VÝMĚR</t>
  </si>
  <si>
    <t xml:space="preserve">Výkaz výměr 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</si>
</sst>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225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</v>
      </c>
      <c r="D2" s="5" t="str">
        <f>Rekapitulace!G2</f>
        <v>projektový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73</v>
      </c>
      <c r="B5" s="18"/>
      <c r="C5" s="19" t="s">
        <v>224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05" t="s">
        <v>223</v>
      </c>
      <c r="D8" s="205"/>
      <c r="E8" s="206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05" t="str">
        <f>Projektant</f>
        <v>Petr Kadlčík</v>
      </c>
      <c r="D9" s="205"/>
      <c r="E9" s="206"/>
      <c r="F9" s="13"/>
      <c r="G9" s="34"/>
      <c r="H9" s="35"/>
    </row>
    <row r="10" spans="1:57">
      <c r="A10" s="29" t="s">
        <v>14</v>
      </c>
      <c r="B10" s="13"/>
      <c r="C10" s="205" t="s">
        <v>222</v>
      </c>
      <c r="D10" s="205"/>
      <c r="E10" s="205"/>
      <c r="F10" s="36"/>
      <c r="G10" s="37"/>
      <c r="H10" s="38"/>
    </row>
    <row r="11" spans="1:57" ht="13.5" customHeight="1">
      <c r="A11" s="29" t="s">
        <v>15</v>
      </c>
      <c r="B11" s="13"/>
      <c r="C11" s="205"/>
      <c r="D11" s="205"/>
      <c r="E11" s="205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07"/>
      <c r="D12" s="207"/>
      <c r="E12" s="207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Rekapitulace!A25</f>
        <v>Ztížené výrobní podmínky</v>
      </c>
      <c r="E15" s="58"/>
      <c r="F15" s="59"/>
      <c r="G15" s="56">
        <f>Rekapitulace!I25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Rekapitulace!A26</f>
        <v>Oborová přirážka</v>
      </c>
      <c r="E16" s="60"/>
      <c r="F16" s="61"/>
      <c r="G16" s="56">
        <f>Rekapitulace!I26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 t="str">
        <f>Rekapitulace!A27</f>
        <v>Přesun stavebních kapacit</v>
      </c>
      <c r="E17" s="60"/>
      <c r="F17" s="61"/>
      <c r="G17" s="56">
        <f>Rekapitulace!I27</f>
        <v>0</v>
      </c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 t="str">
        <f>Rekapitulace!A28</f>
        <v>Mimostaveništní doprava</v>
      </c>
      <c r="E18" s="60"/>
      <c r="F18" s="61"/>
      <c r="G18" s="56">
        <f>Rekapitulace!I28</f>
        <v>0</v>
      </c>
    </row>
    <row r="19" spans="1:7" ht="15.95" customHeight="1">
      <c r="A19" s="64" t="s">
        <v>29</v>
      </c>
      <c r="B19" s="55"/>
      <c r="C19" s="56">
        <f>SUM(C15:C18)</f>
        <v>0</v>
      </c>
      <c r="D19" s="9" t="str">
        <f>Rekapitulace!A29</f>
        <v>Zařízení staveniště</v>
      </c>
      <c r="E19" s="60"/>
      <c r="F19" s="61"/>
      <c r="G19" s="56">
        <f>Rekapitulace!I29</f>
        <v>0</v>
      </c>
    </row>
    <row r="20" spans="1:7" ht="15.95" customHeight="1">
      <c r="A20" s="64"/>
      <c r="B20" s="55"/>
      <c r="C20" s="56"/>
      <c r="D20" s="9" t="str">
        <f>Rekapitulace!A30</f>
        <v>Provoz investora</v>
      </c>
      <c r="E20" s="60"/>
      <c r="F20" s="61"/>
      <c r="G20" s="56">
        <f>Rekapitulace!I30</f>
        <v>0</v>
      </c>
    </row>
    <row r="21" spans="1:7" ht="15.95" customHeight="1">
      <c r="A21" s="64" t="s">
        <v>30</v>
      </c>
      <c r="B21" s="55"/>
      <c r="C21" s="56">
        <f>HZS</f>
        <v>0</v>
      </c>
      <c r="D21" s="9" t="str">
        <f>Rekapitulace!A31</f>
        <v>Kompletační činnost (IČD)</v>
      </c>
      <c r="E21" s="60"/>
      <c r="F21" s="61"/>
      <c r="G21" s="56">
        <f>Rekapitulace!I31</f>
        <v>0</v>
      </c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08" t="s">
        <v>33</v>
      </c>
      <c r="B23" s="209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21</v>
      </c>
      <c r="D30" s="86" t="s">
        <v>43</v>
      </c>
      <c r="E30" s="88"/>
      <c r="F30" s="210">
        <f>C23-F32</f>
        <v>0</v>
      </c>
      <c r="G30" s="211"/>
    </row>
    <row r="31" spans="1:7">
      <c r="A31" s="85" t="s">
        <v>44</v>
      </c>
      <c r="B31" s="86"/>
      <c r="C31" s="87">
        <f>SazbaDPH1</f>
        <v>21</v>
      </c>
      <c r="D31" s="86" t="s">
        <v>45</v>
      </c>
      <c r="E31" s="88"/>
      <c r="F31" s="210">
        <f>ROUND(PRODUCT(F30,C31/100),0)</f>
        <v>0</v>
      </c>
      <c r="G31" s="211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10">
        <v>0</v>
      </c>
      <c r="G32" s="211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10">
        <f>ROUND(PRODUCT(F32,C33/100),0)</f>
        <v>0</v>
      </c>
      <c r="G33" s="211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12">
        <f>ROUND(SUM(F30:F33),0)</f>
        <v>0</v>
      </c>
      <c r="G34" s="213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04"/>
      <c r="C37" s="204"/>
      <c r="D37" s="204"/>
      <c r="E37" s="204"/>
      <c r="F37" s="204"/>
      <c r="G37" s="204"/>
      <c r="H37" t="s">
        <v>5</v>
      </c>
    </row>
    <row r="38" spans="1:8" ht="12.75" customHeight="1">
      <c r="A38" s="96"/>
      <c r="B38" s="204"/>
      <c r="C38" s="204"/>
      <c r="D38" s="204"/>
      <c r="E38" s="204"/>
      <c r="F38" s="204"/>
      <c r="G38" s="204"/>
      <c r="H38" t="s">
        <v>5</v>
      </c>
    </row>
    <row r="39" spans="1:8">
      <c r="A39" s="96"/>
      <c r="B39" s="204"/>
      <c r="C39" s="204"/>
      <c r="D39" s="204"/>
      <c r="E39" s="204"/>
      <c r="F39" s="204"/>
      <c r="G39" s="204"/>
      <c r="H39" t="s">
        <v>5</v>
      </c>
    </row>
    <row r="40" spans="1:8">
      <c r="A40" s="96"/>
      <c r="B40" s="204"/>
      <c r="C40" s="204"/>
      <c r="D40" s="204"/>
      <c r="E40" s="204"/>
      <c r="F40" s="204"/>
      <c r="G40" s="204"/>
      <c r="H40" t="s">
        <v>5</v>
      </c>
    </row>
    <row r="41" spans="1:8">
      <c r="A41" s="96"/>
      <c r="B41" s="204"/>
      <c r="C41" s="204"/>
      <c r="D41" s="204"/>
      <c r="E41" s="204"/>
      <c r="F41" s="204"/>
      <c r="G41" s="204"/>
      <c r="H41" t="s">
        <v>5</v>
      </c>
    </row>
    <row r="42" spans="1:8">
      <c r="A42" s="96"/>
      <c r="B42" s="204"/>
      <c r="C42" s="204"/>
      <c r="D42" s="204"/>
      <c r="E42" s="204"/>
      <c r="F42" s="204"/>
      <c r="G42" s="204"/>
      <c r="H42" t="s">
        <v>5</v>
      </c>
    </row>
    <row r="43" spans="1:8">
      <c r="A43" s="96"/>
      <c r="B43" s="204"/>
      <c r="C43" s="204"/>
      <c r="D43" s="204"/>
      <c r="E43" s="204"/>
      <c r="F43" s="204"/>
      <c r="G43" s="204"/>
      <c r="H43" t="s">
        <v>5</v>
      </c>
    </row>
    <row r="44" spans="1:8">
      <c r="A44" s="96"/>
      <c r="B44" s="204"/>
      <c r="C44" s="204"/>
      <c r="D44" s="204"/>
      <c r="E44" s="204"/>
      <c r="F44" s="204"/>
      <c r="G44" s="204"/>
      <c r="H44" t="s">
        <v>5</v>
      </c>
    </row>
    <row r="45" spans="1:8" ht="0.75" customHeight="1">
      <c r="A45" s="96"/>
      <c r="B45" s="204"/>
      <c r="C45" s="204"/>
      <c r="D45" s="204"/>
      <c r="E45" s="204"/>
      <c r="F45" s="204"/>
      <c r="G45" s="204"/>
      <c r="H45" t="s">
        <v>5</v>
      </c>
    </row>
    <row r="46" spans="1:8">
      <c r="B46" s="214"/>
      <c r="C46" s="214"/>
      <c r="D46" s="214"/>
      <c r="E46" s="214"/>
      <c r="F46" s="214"/>
      <c r="G46" s="214"/>
    </row>
    <row r="47" spans="1:8">
      <c r="B47" s="214"/>
      <c r="C47" s="214"/>
      <c r="D47" s="214"/>
      <c r="E47" s="214"/>
      <c r="F47" s="214"/>
      <c r="G47" s="214"/>
    </row>
    <row r="48" spans="1:8">
      <c r="B48" s="214"/>
      <c r="C48" s="214"/>
      <c r="D48" s="214"/>
      <c r="E48" s="214"/>
      <c r="F48" s="214"/>
      <c r="G48" s="214"/>
    </row>
    <row r="49" spans="2:7">
      <c r="B49" s="214"/>
      <c r="C49" s="214"/>
      <c r="D49" s="214"/>
      <c r="E49" s="214"/>
      <c r="F49" s="214"/>
      <c r="G49" s="214"/>
    </row>
    <row r="50" spans="2:7">
      <c r="B50" s="214"/>
      <c r="C50" s="214"/>
      <c r="D50" s="214"/>
      <c r="E50" s="214"/>
      <c r="F50" s="214"/>
      <c r="G50" s="214"/>
    </row>
    <row r="51" spans="2:7">
      <c r="B51" s="214"/>
      <c r="C51" s="214"/>
      <c r="D51" s="214"/>
      <c r="E51" s="214"/>
      <c r="F51" s="214"/>
      <c r="G51" s="214"/>
    </row>
    <row r="52" spans="2:7">
      <c r="B52" s="214"/>
      <c r="C52" s="214"/>
      <c r="D52" s="214"/>
      <c r="E52" s="214"/>
      <c r="F52" s="214"/>
      <c r="G52" s="214"/>
    </row>
    <row r="53" spans="2:7">
      <c r="B53" s="214"/>
      <c r="C53" s="214"/>
      <c r="D53" s="214"/>
      <c r="E53" s="214"/>
      <c r="F53" s="214"/>
      <c r="G53" s="214"/>
    </row>
    <row r="54" spans="2:7">
      <c r="B54" s="214"/>
      <c r="C54" s="214"/>
      <c r="D54" s="214"/>
      <c r="E54" s="214"/>
      <c r="F54" s="214"/>
      <c r="G54" s="214"/>
    </row>
    <row r="55" spans="2:7">
      <c r="B55" s="214"/>
      <c r="C55" s="214"/>
      <c r="D55" s="214"/>
      <c r="E55" s="214"/>
      <c r="F55" s="214"/>
      <c r="G55" s="214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4"/>
  <sheetViews>
    <sheetView workbookViewId="0">
      <selection sqref="A1:B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5" t="s">
        <v>48</v>
      </c>
      <c r="B1" s="216"/>
      <c r="C1" s="97" t="str">
        <f>CONCATENATE(cislostavby," ",nazevstavby)</f>
        <v xml:space="preserve">   a53 036 Jánská 7 -výměna výkladců v 1.NP a oken  2..NP</v>
      </c>
      <c r="D1" s="98"/>
      <c r="E1" s="99"/>
      <c r="F1" s="98"/>
      <c r="G1" s="100" t="s">
        <v>49</v>
      </c>
      <c r="H1" s="101" t="s">
        <v>73</v>
      </c>
      <c r="I1" s="102"/>
    </row>
    <row r="2" spans="1:9" ht="13.5" thickBot="1">
      <c r="A2" s="217" t="s">
        <v>50</v>
      </c>
      <c r="B2" s="218"/>
      <c r="C2" s="103" t="str">
        <f>CONCATENATE(cisloobjektu," ",nazevobjektu)</f>
        <v>1 Stavební řešení</v>
      </c>
      <c r="D2" s="104"/>
      <c r="E2" s="105"/>
      <c r="F2" s="104"/>
      <c r="G2" s="219" t="s">
        <v>78</v>
      </c>
      <c r="H2" s="220"/>
      <c r="I2" s="221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>
      <c r="A7" s="200" t="str">
        <f>Položky!B7</f>
        <v>61</v>
      </c>
      <c r="B7" s="115" t="str">
        <f>Položky!C7</f>
        <v>Upravy povrchů vnitřní</v>
      </c>
      <c r="C7" s="66"/>
      <c r="D7" s="116"/>
      <c r="E7" s="201">
        <f>Položky!BA11</f>
        <v>0</v>
      </c>
      <c r="F7" s="202">
        <f>Položky!BB11</f>
        <v>0</v>
      </c>
      <c r="G7" s="202">
        <f>Položky!BC11</f>
        <v>0</v>
      </c>
      <c r="H7" s="202">
        <f>Položky!BD11</f>
        <v>0</v>
      </c>
      <c r="I7" s="203">
        <f>Položky!BE11</f>
        <v>0</v>
      </c>
    </row>
    <row r="8" spans="1:9" s="35" customFormat="1">
      <c r="A8" s="200" t="str">
        <f>Položky!B12</f>
        <v>63</v>
      </c>
      <c r="B8" s="115" t="str">
        <f>Položky!C12</f>
        <v>Podlahy a podlahové konstrukce</v>
      </c>
      <c r="C8" s="66"/>
      <c r="D8" s="116"/>
      <c r="E8" s="201">
        <f>Položky!BA17</f>
        <v>0</v>
      </c>
      <c r="F8" s="202">
        <f>Položky!BB17</f>
        <v>0</v>
      </c>
      <c r="G8" s="202">
        <f>Položky!BC17</f>
        <v>0</v>
      </c>
      <c r="H8" s="202">
        <f>Položky!BD17</f>
        <v>0</v>
      </c>
      <c r="I8" s="203">
        <f>Položky!BE17</f>
        <v>0</v>
      </c>
    </row>
    <row r="9" spans="1:9" s="35" customFormat="1">
      <c r="A9" s="200" t="str">
        <f>Položky!B18</f>
        <v>94</v>
      </c>
      <c r="B9" s="115" t="str">
        <f>Položky!C18</f>
        <v>Lešení a stavební výtahy</v>
      </c>
      <c r="C9" s="66"/>
      <c r="D9" s="116"/>
      <c r="E9" s="201">
        <f>Položky!BA31</f>
        <v>0</v>
      </c>
      <c r="F9" s="202">
        <f>Položky!BB31</f>
        <v>0</v>
      </c>
      <c r="G9" s="202">
        <f>Položky!BC31</f>
        <v>0</v>
      </c>
      <c r="H9" s="202">
        <f>Položky!BD31</f>
        <v>0</v>
      </c>
      <c r="I9" s="203">
        <f>Položky!BE31</f>
        <v>0</v>
      </c>
    </row>
    <row r="10" spans="1:9" s="35" customFormat="1">
      <c r="A10" s="200" t="str">
        <f>Položky!B32</f>
        <v>95</v>
      </c>
      <c r="B10" s="115" t="str">
        <f>Položky!C32</f>
        <v>Dokončovací konstrukce na pozemních stavbách</v>
      </c>
      <c r="C10" s="66"/>
      <c r="D10" s="116"/>
      <c r="E10" s="201">
        <f>Položky!BA35</f>
        <v>0</v>
      </c>
      <c r="F10" s="202">
        <f>Položky!BB35</f>
        <v>0</v>
      </c>
      <c r="G10" s="202">
        <f>Položky!BC35</f>
        <v>0</v>
      </c>
      <c r="H10" s="202">
        <f>Položky!BD35</f>
        <v>0</v>
      </c>
      <c r="I10" s="203">
        <f>Položky!BE35</f>
        <v>0</v>
      </c>
    </row>
    <row r="11" spans="1:9" s="35" customFormat="1">
      <c r="A11" s="200" t="str">
        <f>Položky!B36</f>
        <v>97</v>
      </c>
      <c r="B11" s="115" t="str">
        <f>Položky!C36</f>
        <v>Prorážení otvorů</v>
      </c>
      <c r="C11" s="66"/>
      <c r="D11" s="116"/>
      <c r="E11" s="201">
        <f>Položky!BA39</f>
        <v>0</v>
      </c>
      <c r="F11" s="202">
        <f>Položky!BB39</f>
        <v>0</v>
      </c>
      <c r="G11" s="202">
        <f>Položky!BC39</f>
        <v>0</v>
      </c>
      <c r="H11" s="202">
        <f>Položky!BD39</f>
        <v>0</v>
      </c>
      <c r="I11" s="203">
        <f>Položky!BE39</f>
        <v>0</v>
      </c>
    </row>
    <row r="12" spans="1:9" s="35" customFormat="1">
      <c r="A12" s="200" t="str">
        <f>Položky!B40</f>
        <v>99</v>
      </c>
      <c r="B12" s="115" t="str">
        <f>Položky!C40</f>
        <v>Staveništní přesun hmot</v>
      </c>
      <c r="C12" s="66"/>
      <c r="D12" s="116"/>
      <c r="E12" s="201">
        <f>Položky!BA42</f>
        <v>0</v>
      </c>
      <c r="F12" s="202">
        <f>Položky!BB42</f>
        <v>0</v>
      </c>
      <c r="G12" s="202">
        <f>Položky!BC42</f>
        <v>0</v>
      </c>
      <c r="H12" s="202">
        <f>Položky!BD42</f>
        <v>0</v>
      </c>
      <c r="I12" s="203">
        <f>Položky!BE42</f>
        <v>0</v>
      </c>
    </row>
    <row r="13" spans="1:9" s="35" customFormat="1">
      <c r="A13" s="200" t="str">
        <f>Položky!B43</f>
        <v>767</v>
      </c>
      <c r="B13" s="115" t="str">
        <f>Položky!C43</f>
        <v>Konstrukce zámečnické</v>
      </c>
      <c r="C13" s="66"/>
      <c r="D13" s="116"/>
      <c r="E13" s="201">
        <f>Položky!BA60</f>
        <v>0</v>
      </c>
      <c r="F13" s="202">
        <f>Položky!BB60</f>
        <v>0</v>
      </c>
      <c r="G13" s="202">
        <f>Položky!BC60</f>
        <v>0</v>
      </c>
      <c r="H13" s="202">
        <f>Položky!BD60</f>
        <v>0</v>
      </c>
      <c r="I13" s="203">
        <f>Položky!BE60</f>
        <v>0</v>
      </c>
    </row>
    <row r="14" spans="1:9" s="35" customFormat="1">
      <c r="A14" s="200" t="str">
        <f>Položky!B61</f>
        <v>773</v>
      </c>
      <c r="B14" s="115" t="str">
        <f>Položky!C61</f>
        <v>Podlahy teracové</v>
      </c>
      <c r="C14" s="66"/>
      <c r="D14" s="116"/>
      <c r="E14" s="201">
        <f>Položky!BA65</f>
        <v>0</v>
      </c>
      <c r="F14" s="202">
        <f>Položky!BB65</f>
        <v>0</v>
      </c>
      <c r="G14" s="202">
        <f>Položky!BC65</f>
        <v>0</v>
      </c>
      <c r="H14" s="202">
        <f>Položky!BD65</f>
        <v>0</v>
      </c>
      <c r="I14" s="203">
        <f>Položky!BE65</f>
        <v>0</v>
      </c>
    </row>
    <row r="15" spans="1:9" s="35" customFormat="1">
      <c r="A15" s="200" t="str">
        <f>Položky!B66</f>
        <v>782</v>
      </c>
      <c r="B15" s="115" t="str">
        <f>Položky!C66</f>
        <v>Konstrukce z přírodního kamene</v>
      </c>
      <c r="C15" s="66"/>
      <c r="D15" s="116"/>
      <c r="E15" s="201">
        <f>Položky!BA69</f>
        <v>0</v>
      </c>
      <c r="F15" s="202">
        <f>Položky!BB69</f>
        <v>0</v>
      </c>
      <c r="G15" s="202">
        <f>Položky!BC69</f>
        <v>0</v>
      </c>
      <c r="H15" s="202">
        <f>Položky!BD69</f>
        <v>0</v>
      </c>
      <c r="I15" s="203">
        <f>Položky!BE69</f>
        <v>0</v>
      </c>
    </row>
    <row r="16" spans="1:9" s="35" customFormat="1">
      <c r="A16" s="200" t="str">
        <f>Položky!B70</f>
        <v>783</v>
      </c>
      <c r="B16" s="115" t="str">
        <f>Položky!C70</f>
        <v>Nátěry</v>
      </c>
      <c r="C16" s="66"/>
      <c r="D16" s="116"/>
      <c r="E16" s="201">
        <f>Položky!BA75</f>
        <v>0</v>
      </c>
      <c r="F16" s="202">
        <f>Položky!BB75</f>
        <v>0</v>
      </c>
      <c r="G16" s="202">
        <f>Položky!BC75</f>
        <v>0</v>
      </c>
      <c r="H16" s="202">
        <f>Položky!BD75</f>
        <v>0</v>
      </c>
      <c r="I16" s="203">
        <f>Položky!BE75</f>
        <v>0</v>
      </c>
    </row>
    <row r="17" spans="1:57" s="35" customFormat="1">
      <c r="A17" s="200" t="str">
        <f>Položky!B76</f>
        <v>784</v>
      </c>
      <c r="B17" s="115" t="str">
        <f>Položky!C76</f>
        <v>Malby</v>
      </c>
      <c r="C17" s="66"/>
      <c r="D17" s="116"/>
      <c r="E17" s="201">
        <f>Položky!BA82</f>
        <v>0</v>
      </c>
      <c r="F17" s="202">
        <f>Položky!BB82</f>
        <v>0</v>
      </c>
      <c r="G17" s="202">
        <f>Položky!BC82</f>
        <v>0</v>
      </c>
      <c r="H17" s="202">
        <f>Položky!BD82</f>
        <v>0</v>
      </c>
      <c r="I17" s="203">
        <f>Položky!BE82</f>
        <v>0</v>
      </c>
    </row>
    <row r="18" spans="1:57" s="35" customFormat="1">
      <c r="A18" s="200" t="str">
        <f>Položky!B83</f>
        <v>M21</v>
      </c>
      <c r="B18" s="115" t="str">
        <f>Položky!C83</f>
        <v>Elektromontáže</v>
      </c>
      <c r="C18" s="66"/>
      <c r="D18" s="116"/>
      <c r="E18" s="201">
        <f>Položky!BA85</f>
        <v>0</v>
      </c>
      <c r="F18" s="202">
        <f>Položky!BB85</f>
        <v>0</v>
      </c>
      <c r="G18" s="202">
        <f>Položky!BC85</f>
        <v>0</v>
      </c>
      <c r="H18" s="202">
        <f>Položky!BD85</f>
        <v>0</v>
      </c>
      <c r="I18" s="203">
        <f>Položky!BE85</f>
        <v>0</v>
      </c>
    </row>
    <row r="19" spans="1:57" s="35" customFormat="1" ht="13.5" thickBot="1">
      <c r="A19" s="200" t="str">
        <f>Položky!B86</f>
        <v>D96</v>
      </c>
      <c r="B19" s="115" t="str">
        <f>Položky!C86</f>
        <v>Přesuny suti a vybouraných hmot</v>
      </c>
      <c r="C19" s="66"/>
      <c r="D19" s="116"/>
      <c r="E19" s="201">
        <f>Položky!BA94</f>
        <v>0</v>
      </c>
      <c r="F19" s="202">
        <f>Položky!BB94</f>
        <v>0</v>
      </c>
      <c r="G19" s="202">
        <f>Položky!BC94</f>
        <v>0</v>
      </c>
      <c r="H19" s="202">
        <f>Položky!BD94</f>
        <v>0</v>
      </c>
      <c r="I19" s="203">
        <f>Položky!BE94</f>
        <v>0</v>
      </c>
    </row>
    <row r="20" spans="1:57" s="123" customFormat="1" ht="13.5" thickBot="1">
      <c r="A20" s="117"/>
      <c r="B20" s="118" t="s">
        <v>57</v>
      </c>
      <c r="C20" s="118"/>
      <c r="D20" s="119"/>
      <c r="E20" s="120">
        <f>SUM(E7:E19)</f>
        <v>0</v>
      </c>
      <c r="F20" s="121">
        <f>SUM(F7:F19)</f>
        <v>0</v>
      </c>
      <c r="G20" s="121">
        <f>SUM(G7:G19)</f>
        <v>0</v>
      </c>
      <c r="H20" s="121">
        <f>SUM(H7:H19)</f>
        <v>0</v>
      </c>
      <c r="I20" s="122">
        <f>SUM(I7:I19)</f>
        <v>0</v>
      </c>
    </row>
    <row r="21" spans="1:57">
      <c r="A21" s="66"/>
      <c r="B21" s="66"/>
      <c r="C21" s="66"/>
      <c r="D21" s="66"/>
      <c r="E21" s="66"/>
      <c r="F21" s="66"/>
      <c r="G21" s="66"/>
      <c r="H21" s="66"/>
      <c r="I21" s="66"/>
    </row>
    <row r="22" spans="1:57" ht="19.5" customHeight="1">
      <c r="A22" s="107" t="s">
        <v>58</v>
      </c>
      <c r="B22" s="107"/>
      <c r="C22" s="107"/>
      <c r="D22" s="107"/>
      <c r="E22" s="107"/>
      <c r="F22" s="107"/>
      <c r="G22" s="124"/>
      <c r="H22" s="107"/>
      <c r="I22" s="107"/>
      <c r="BA22" s="41"/>
      <c r="BB22" s="41"/>
      <c r="BC22" s="41"/>
      <c r="BD22" s="41"/>
      <c r="BE22" s="41"/>
    </row>
    <row r="23" spans="1:57" ht="13.5" thickBot="1">
      <c r="A23" s="77"/>
      <c r="B23" s="77"/>
      <c r="C23" s="77"/>
      <c r="D23" s="77"/>
      <c r="E23" s="77"/>
      <c r="F23" s="77"/>
      <c r="G23" s="77"/>
      <c r="H23" s="77"/>
      <c r="I23" s="77"/>
    </row>
    <row r="24" spans="1:57">
      <c r="A24" s="71" t="s">
        <v>59</v>
      </c>
      <c r="B24" s="72"/>
      <c r="C24" s="72"/>
      <c r="D24" s="125"/>
      <c r="E24" s="126" t="s">
        <v>60</v>
      </c>
      <c r="F24" s="127" t="s">
        <v>61</v>
      </c>
      <c r="G24" s="128" t="s">
        <v>62</v>
      </c>
      <c r="H24" s="129"/>
      <c r="I24" s="130" t="s">
        <v>60</v>
      </c>
    </row>
    <row r="25" spans="1:57">
      <c r="A25" s="64" t="s">
        <v>214</v>
      </c>
      <c r="B25" s="55"/>
      <c r="C25" s="55"/>
      <c r="D25" s="131"/>
      <c r="E25" s="132">
        <v>0</v>
      </c>
      <c r="F25" s="133">
        <v>0.5</v>
      </c>
      <c r="G25" s="134">
        <f t="shared" ref="G25:G32" si="0">CHOOSE(BA25+1,HSV+PSV,HSV+PSV+Mont,HSV+PSV+Dodavka+Mont,HSV,PSV,Mont,Dodavka,Mont+Dodavka,0)</f>
        <v>0</v>
      </c>
      <c r="H25" s="135"/>
      <c r="I25" s="136">
        <f t="shared" ref="I25:I32" si="1">E25+F25*G25/100</f>
        <v>0</v>
      </c>
      <c r="BA25">
        <v>0</v>
      </c>
    </row>
    <row r="26" spans="1:57">
      <c r="A26" s="64" t="s">
        <v>215</v>
      </c>
      <c r="B26" s="55"/>
      <c r="C26" s="55"/>
      <c r="D26" s="131"/>
      <c r="E26" s="132">
        <v>0</v>
      </c>
      <c r="F26" s="133">
        <v>0</v>
      </c>
      <c r="G26" s="134">
        <f t="shared" si="0"/>
        <v>0</v>
      </c>
      <c r="H26" s="135"/>
      <c r="I26" s="136">
        <f t="shared" si="1"/>
        <v>0</v>
      </c>
      <c r="BA26">
        <v>0</v>
      </c>
    </row>
    <row r="27" spans="1:57">
      <c r="A27" s="64" t="s">
        <v>216</v>
      </c>
      <c r="B27" s="55"/>
      <c r="C27" s="55"/>
      <c r="D27" s="131"/>
      <c r="E27" s="132">
        <v>0</v>
      </c>
      <c r="F27" s="133">
        <v>0</v>
      </c>
      <c r="G27" s="134">
        <f t="shared" si="0"/>
        <v>0</v>
      </c>
      <c r="H27" s="135"/>
      <c r="I27" s="136">
        <f t="shared" si="1"/>
        <v>0</v>
      </c>
      <c r="BA27">
        <v>0</v>
      </c>
    </row>
    <row r="28" spans="1:57">
      <c r="A28" s="64" t="s">
        <v>217</v>
      </c>
      <c r="B28" s="55"/>
      <c r="C28" s="55"/>
      <c r="D28" s="131"/>
      <c r="E28" s="132">
        <v>0</v>
      </c>
      <c r="F28" s="133">
        <v>0</v>
      </c>
      <c r="G28" s="134">
        <f t="shared" si="0"/>
        <v>0</v>
      </c>
      <c r="H28" s="135"/>
      <c r="I28" s="136">
        <f t="shared" si="1"/>
        <v>0</v>
      </c>
      <c r="BA28">
        <v>0</v>
      </c>
    </row>
    <row r="29" spans="1:57">
      <c r="A29" s="64" t="s">
        <v>218</v>
      </c>
      <c r="B29" s="55"/>
      <c r="C29" s="55"/>
      <c r="D29" s="131"/>
      <c r="E29" s="132">
        <v>0</v>
      </c>
      <c r="F29" s="133">
        <v>0.5</v>
      </c>
      <c r="G29" s="134">
        <f t="shared" si="0"/>
        <v>0</v>
      </c>
      <c r="H29" s="135"/>
      <c r="I29" s="136">
        <f t="shared" si="1"/>
        <v>0</v>
      </c>
      <c r="BA29">
        <v>1</v>
      </c>
    </row>
    <row r="30" spans="1:57">
      <c r="A30" s="64" t="s">
        <v>219</v>
      </c>
      <c r="B30" s="55"/>
      <c r="C30" s="55"/>
      <c r="D30" s="131"/>
      <c r="E30" s="132">
        <v>0</v>
      </c>
      <c r="F30" s="133">
        <v>0</v>
      </c>
      <c r="G30" s="134">
        <f t="shared" si="0"/>
        <v>0</v>
      </c>
      <c r="H30" s="135"/>
      <c r="I30" s="136">
        <f t="shared" si="1"/>
        <v>0</v>
      </c>
      <c r="BA30">
        <v>1</v>
      </c>
    </row>
    <row r="31" spans="1:57">
      <c r="A31" s="64" t="s">
        <v>220</v>
      </c>
      <c r="B31" s="55"/>
      <c r="C31" s="55"/>
      <c r="D31" s="131"/>
      <c r="E31" s="132">
        <v>0</v>
      </c>
      <c r="F31" s="133">
        <v>0</v>
      </c>
      <c r="G31" s="134">
        <f t="shared" si="0"/>
        <v>0</v>
      </c>
      <c r="H31" s="135"/>
      <c r="I31" s="136">
        <f t="shared" si="1"/>
        <v>0</v>
      </c>
      <c r="BA31">
        <v>2</v>
      </c>
    </row>
    <row r="32" spans="1:57">
      <c r="A32" s="64" t="s">
        <v>221</v>
      </c>
      <c r="B32" s="55"/>
      <c r="C32" s="55"/>
      <c r="D32" s="131"/>
      <c r="E32" s="132">
        <v>0</v>
      </c>
      <c r="F32" s="133">
        <v>0</v>
      </c>
      <c r="G32" s="134">
        <f t="shared" si="0"/>
        <v>0</v>
      </c>
      <c r="H32" s="135"/>
      <c r="I32" s="136">
        <f t="shared" si="1"/>
        <v>0</v>
      </c>
      <c r="BA32">
        <v>2</v>
      </c>
    </row>
    <row r="33" spans="1:9" ht="13.5" thickBot="1">
      <c r="A33" s="137"/>
      <c r="B33" s="138" t="s">
        <v>63</v>
      </c>
      <c r="C33" s="139"/>
      <c r="D33" s="140"/>
      <c r="E33" s="141"/>
      <c r="F33" s="142"/>
      <c r="G33" s="142"/>
      <c r="H33" s="222">
        <f>SUM(I25:I32)</f>
        <v>0</v>
      </c>
      <c r="I33" s="223"/>
    </row>
    <row r="35" spans="1:9">
      <c r="B35" s="123"/>
      <c r="F35" s="143"/>
      <c r="G35" s="144"/>
      <c r="H35" s="144"/>
      <c r="I35" s="145"/>
    </row>
    <row r="36" spans="1:9">
      <c r="F36" s="143"/>
      <c r="G36" s="144"/>
      <c r="H36" s="144"/>
      <c r="I36" s="145"/>
    </row>
    <row r="37" spans="1:9">
      <c r="F37" s="143"/>
      <c r="G37" s="144"/>
      <c r="H37" s="144"/>
      <c r="I37" s="145"/>
    </row>
    <row r="38" spans="1:9">
      <c r="F38" s="143"/>
      <c r="G38" s="144"/>
      <c r="H38" s="144"/>
      <c r="I38" s="145"/>
    </row>
    <row r="39" spans="1:9">
      <c r="F39" s="143"/>
      <c r="G39" s="144"/>
      <c r="H39" s="144"/>
      <c r="I39" s="145"/>
    </row>
    <row r="40" spans="1:9">
      <c r="F40" s="143"/>
      <c r="G40" s="144"/>
      <c r="H40" s="144"/>
      <c r="I40" s="145"/>
    </row>
    <row r="41" spans="1:9">
      <c r="F41" s="143"/>
      <c r="G41" s="144"/>
      <c r="H41" s="144"/>
      <c r="I41" s="145"/>
    </row>
    <row r="42" spans="1:9">
      <c r="F42" s="143"/>
      <c r="G42" s="144"/>
      <c r="H42" s="144"/>
      <c r="I42" s="145"/>
    </row>
    <row r="43" spans="1:9">
      <c r="F43" s="143"/>
      <c r="G43" s="144"/>
      <c r="H43" s="144"/>
      <c r="I43" s="145"/>
    </row>
    <row r="44" spans="1:9">
      <c r="F44" s="143"/>
      <c r="G44" s="144"/>
      <c r="H44" s="144"/>
      <c r="I44" s="145"/>
    </row>
    <row r="45" spans="1:9">
      <c r="F45" s="143"/>
      <c r="G45" s="144"/>
      <c r="H45" s="144"/>
      <c r="I45" s="145"/>
    </row>
    <row r="46" spans="1:9">
      <c r="F46" s="143"/>
      <c r="G46" s="144"/>
      <c r="H46" s="144"/>
      <c r="I46" s="145"/>
    </row>
    <row r="47" spans="1:9">
      <c r="F47" s="143"/>
      <c r="G47" s="144"/>
      <c r="H47" s="144"/>
      <c r="I47" s="145"/>
    </row>
    <row r="48" spans="1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  <row r="82" spans="6:9">
      <c r="F82" s="143"/>
      <c r="G82" s="144"/>
      <c r="H82" s="144"/>
      <c r="I82" s="145"/>
    </row>
    <row r="83" spans="6:9">
      <c r="F83" s="143"/>
      <c r="G83" s="144"/>
      <c r="H83" s="144"/>
      <c r="I83" s="145"/>
    </row>
    <row r="84" spans="6:9">
      <c r="F84" s="143"/>
      <c r="G84" s="144"/>
      <c r="H84" s="144"/>
      <c r="I84" s="145"/>
    </row>
  </sheetData>
  <mergeCells count="4">
    <mergeCell ref="A1:B1"/>
    <mergeCell ref="A2:B2"/>
    <mergeCell ref="G2:I2"/>
    <mergeCell ref="H33:I3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67"/>
  <sheetViews>
    <sheetView showGridLines="0" showZeros="0" zoomScaleNormal="100" workbookViewId="0">
      <selection sqref="A1:G1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6" t="s">
        <v>226</v>
      </c>
      <c r="B1" s="226"/>
      <c r="C1" s="226"/>
      <c r="D1" s="226"/>
      <c r="E1" s="226"/>
      <c r="F1" s="226"/>
      <c r="G1" s="226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5" t="s">
        <v>48</v>
      </c>
      <c r="B3" s="216"/>
      <c r="C3" s="97" t="str">
        <f>CONCATENATE(cislostavby," ",nazevstavby)</f>
        <v xml:space="preserve">   a53 036 Jánská 7 -výměna výkladců v 1.NP a oken  2..NP</v>
      </c>
      <c r="D3" s="151"/>
      <c r="E3" s="152" t="s">
        <v>64</v>
      </c>
      <c r="F3" s="153" t="str">
        <f>Rekapitulace!H1</f>
        <v>1</v>
      </c>
      <c r="G3" s="154"/>
    </row>
    <row r="4" spans="1:104" ht="13.5" thickBot="1">
      <c r="A4" s="227" t="s">
        <v>50</v>
      </c>
      <c r="B4" s="218"/>
      <c r="C4" s="103" t="str">
        <f>CONCATENATE(cisloobjektu," ",nazevobjektu)</f>
        <v>1 Stavební řešení</v>
      </c>
      <c r="D4" s="155"/>
      <c r="E4" s="228" t="str">
        <f>Rekapitulace!G2</f>
        <v>projektový</v>
      </c>
      <c r="F4" s="229"/>
      <c r="G4" s="230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79</v>
      </c>
      <c r="C7" s="165" t="s">
        <v>80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81</v>
      </c>
      <c r="C8" s="173" t="s">
        <v>82</v>
      </c>
      <c r="D8" s="174" t="s">
        <v>83</v>
      </c>
      <c r="E8" s="175">
        <v>93.5</v>
      </c>
      <c r="F8" s="175"/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3.1539999999999999E-2</v>
      </c>
    </row>
    <row r="9" spans="1:104" ht="22.5">
      <c r="A9" s="178"/>
      <c r="B9" s="180"/>
      <c r="C9" s="224" t="s">
        <v>84</v>
      </c>
      <c r="D9" s="225"/>
      <c r="E9" s="181">
        <v>46.5</v>
      </c>
      <c r="F9" s="182"/>
      <c r="G9" s="183"/>
      <c r="M9" s="179" t="s">
        <v>84</v>
      </c>
      <c r="O9" s="170"/>
    </row>
    <row r="10" spans="1:104">
      <c r="A10" s="178"/>
      <c r="B10" s="180"/>
      <c r="C10" s="224" t="s">
        <v>85</v>
      </c>
      <c r="D10" s="225"/>
      <c r="E10" s="181">
        <v>47</v>
      </c>
      <c r="F10" s="182"/>
      <c r="G10" s="183"/>
      <c r="M10" s="179" t="s">
        <v>85</v>
      </c>
      <c r="O10" s="170"/>
    </row>
    <row r="11" spans="1:104">
      <c r="A11" s="184"/>
      <c r="B11" s="185" t="s">
        <v>75</v>
      </c>
      <c r="C11" s="186" t="str">
        <f>CONCATENATE(B7," ",C7)</f>
        <v>61 Upravy povrchů vnitřní</v>
      </c>
      <c r="D11" s="187"/>
      <c r="E11" s="188"/>
      <c r="F11" s="189"/>
      <c r="G11" s="190">
        <f>SUM(G7:G10)</f>
        <v>0</v>
      </c>
      <c r="O11" s="170">
        <v>4</v>
      </c>
      <c r="BA11" s="191">
        <f>SUM(BA7:BA10)</f>
        <v>0</v>
      </c>
      <c r="BB11" s="191">
        <f>SUM(BB7:BB10)</f>
        <v>0</v>
      </c>
      <c r="BC11" s="191">
        <f>SUM(BC7:BC10)</f>
        <v>0</v>
      </c>
      <c r="BD11" s="191">
        <f>SUM(BD7:BD10)</f>
        <v>0</v>
      </c>
      <c r="BE11" s="191">
        <f>SUM(BE7:BE10)</f>
        <v>0</v>
      </c>
    </row>
    <row r="12" spans="1:104">
      <c r="A12" s="163" t="s">
        <v>72</v>
      </c>
      <c r="B12" s="164" t="s">
        <v>86</v>
      </c>
      <c r="C12" s="165" t="s">
        <v>87</v>
      </c>
      <c r="D12" s="166"/>
      <c r="E12" s="167"/>
      <c r="F12" s="167"/>
      <c r="G12" s="168"/>
      <c r="H12" s="169"/>
      <c r="I12" s="169"/>
      <c r="O12" s="170">
        <v>1</v>
      </c>
    </row>
    <row r="13" spans="1:104">
      <c r="A13" s="171">
        <v>2</v>
      </c>
      <c r="B13" s="172" t="s">
        <v>88</v>
      </c>
      <c r="C13" s="173" t="s">
        <v>89</v>
      </c>
      <c r="D13" s="174" t="s">
        <v>83</v>
      </c>
      <c r="E13" s="175">
        <v>23</v>
      </c>
      <c r="F13" s="175"/>
      <c r="G13" s="176">
        <f>E13*F13</f>
        <v>0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</v>
      </c>
      <c r="CB13" s="177">
        <v>1</v>
      </c>
      <c r="CZ13" s="146">
        <v>0.1231</v>
      </c>
    </row>
    <row r="14" spans="1:104">
      <c r="A14" s="178"/>
      <c r="B14" s="180"/>
      <c r="C14" s="224" t="s">
        <v>90</v>
      </c>
      <c r="D14" s="225"/>
      <c r="E14" s="181">
        <v>0</v>
      </c>
      <c r="F14" s="182"/>
      <c r="G14" s="183"/>
      <c r="M14" s="179" t="s">
        <v>90</v>
      </c>
      <c r="O14" s="170"/>
    </row>
    <row r="15" spans="1:104">
      <c r="A15" s="178"/>
      <c r="B15" s="180"/>
      <c r="C15" s="224" t="s">
        <v>91</v>
      </c>
      <c r="D15" s="225"/>
      <c r="E15" s="181">
        <v>0</v>
      </c>
      <c r="F15" s="182"/>
      <c r="G15" s="183"/>
      <c r="M15" s="179" t="s">
        <v>91</v>
      </c>
      <c r="O15" s="170"/>
    </row>
    <row r="16" spans="1:104">
      <c r="A16" s="178"/>
      <c r="B16" s="180"/>
      <c r="C16" s="224" t="s">
        <v>92</v>
      </c>
      <c r="D16" s="225"/>
      <c r="E16" s="181">
        <v>23</v>
      </c>
      <c r="F16" s="182"/>
      <c r="G16" s="183"/>
      <c r="M16" s="179" t="s">
        <v>92</v>
      </c>
      <c r="O16" s="170"/>
    </row>
    <row r="17" spans="1:104">
      <c r="A17" s="184"/>
      <c r="B17" s="185" t="s">
        <v>75</v>
      </c>
      <c r="C17" s="186" t="str">
        <f>CONCATENATE(B12," ",C12)</f>
        <v>63 Podlahy a podlahové konstrukce</v>
      </c>
      <c r="D17" s="187"/>
      <c r="E17" s="188"/>
      <c r="F17" s="189"/>
      <c r="G17" s="190">
        <f>SUM(G12:G16)</f>
        <v>0</v>
      </c>
      <c r="O17" s="170">
        <v>4</v>
      </c>
      <c r="BA17" s="191">
        <f>SUM(BA12:BA16)</f>
        <v>0</v>
      </c>
      <c r="BB17" s="191">
        <f>SUM(BB12:BB16)</f>
        <v>0</v>
      </c>
      <c r="BC17" s="191">
        <f>SUM(BC12:BC16)</f>
        <v>0</v>
      </c>
      <c r="BD17" s="191">
        <f>SUM(BD12:BD16)</f>
        <v>0</v>
      </c>
      <c r="BE17" s="191">
        <f>SUM(BE12:BE16)</f>
        <v>0</v>
      </c>
    </row>
    <row r="18" spans="1:104">
      <c r="A18" s="163" t="s">
        <v>72</v>
      </c>
      <c r="B18" s="164" t="s">
        <v>93</v>
      </c>
      <c r="C18" s="165" t="s">
        <v>94</v>
      </c>
      <c r="D18" s="166"/>
      <c r="E18" s="167"/>
      <c r="F18" s="167"/>
      <c r="G18" s="168"/>
      <c r="H18" s="169"/>
      <c r="I18" s="169"/>
      <c r="O18" s="170">
        <v>1</v>
      </c>
    </row>
    <row r="19" spans="1:104">
      <c r="A19" s="171">
        <v>3</v>
      </c>
      <c r="B19" s="172" t="s">
        <v>95</v>
      </c>
      <c r="C19" s="173" t="s">
        <v>96</v>
      </c>
      <c r="D19" s="174" t="s">
        <v>83</v>
      </c>
      <c r="E19" s="175">
        <v>208</v>
      </c>
      <c r="F19" s="175"/>
      <c r="G19" s="176">
        <f>E19*F19</f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2.426E-2</v>
      </c>
    </row>
    <row r="20" spans="1:104">
      <c r="A20" s="178"/>
      <c r="B20" s="180"/>
      <c r="C20" s="224" t="s">
        <v>97</v>
      </c>
      <c r="D20" s="225"/>
      <c r="E20" s="181">
        <v>208</v>
      </c>
      <c r="F20" s="182"/>
      <c r="G20" s="183"/>
      <c r="M20" s="179" t="s">
        <v>97</v>
      </c>
      <c r="O20" s="170"/>
    </row>
    <row r="21" spans="1:104">
      <c r="A21" s="171">
        <v>4</v>
      </c>
      <c r="B21" s="172" t="s">
        <v>98</v>
      </c>
      <c r="C21" s="173" t="s">
        <v>99</v>
      </c>
      <c r="D21" s="174" t="s">
        <v>83</v>
      </c>
      <c r="E21" s="175">
        <v>1040</v>
      </c>
      <c r="F21" s="175"/>
      <c r="G21" s="176">
        <f t="shared" ref="G21:G30" si="0">E21*F21</f>
        <v>0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 t="shared" ref="BA21:BA30" si="1">IF(AZ21=1,G21,0)</f>
        <v>0</v>
      </c>
      <c r="BB21" s="146">
        <f t="shared" ref="BB21:BB30" si="2">IF(AZ21=2,G21,0)</f>
        <v>0</v>
      </c>
      <c r="BC21" s="146">
        <f t="shared" ref="BC21:BC30" si="3">IF(AZ21=3,G21,0)</f>
        <v>0</v>
      </c>
      <c r="BD21" s="146">
        <f t="shared" ref="BD21:BD30" si="4">IF(AZ21=4,G21,0)</f>
        <v>0</v>
      </c>
      <c r="BE21" s="146">
        <f t="shared" ref="BE21:BE30" si="5">IF(AZ21=5,G21,0)</f>
        <v>0</v>
      </c>
      <c r="CA21" s="177">
        <v>1</v>
      </c>
      <c r="CB21" s="177">
        <v>1</v>
      </c>
      <c r="CZ21" s="146">
        <v>1.09E-3</v>
      </c>
    </row>
    <row r="22" spans="1:104">
      <c r="A22" s="171">
        <v>5</v>
      </c>
      <c r="B22" s="172" t="s">
        <v>100</v>
      </c>
      <c r="C22" s="173" t="s">
        <v>101</v>
      </c>
      <c r="D22" s="174" t="s">
        <v>83</v>
      </c>
      <c r="E22" s="175">
        <v>208</v>
      </c>
      <c r="F22" s="175"/>
      <c r="G22" s="176">
        <f t="shared" si="0"/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 t="shared" si="1"/>
        <v>0</v>
      </c>
      <c r="BB22" s="146">
        <f t="shared" si="2"/>
        <v>0</v>
      </c>
      <c r="BC22" s="146">
        <f t="shared" si="3"/>
        <v>0</v>
      </c>
      <c r="BD22" s="146">
        <f t="shared" si="4"/>
        <v>0</v>
      </c>
      <c r="BE22" s="146">
        <f t="shared" si="5"/>
        <v>0</v>
      </c>
      <c r="CA22" s="177">
        <v>1</v>
      </c>
      <c r="CB22" s="177">
        <v>1</v>
      </c>
      <c r="CZ22" s="146">
        <v>0</v>
      </c>
    </row>
    <row r="23" spans="1:104">
      <c r="A23" s="171">
        <v>6</v>
      </c>
      <c r="B23" s="172" t="s">
        <v>102</v>
      </c>
      <c r="C23" s="173" t="s">
        <v>103</v>
      </c>
      <c r="D23" s="174" t="s">
        <v>83</v>
      </c>
      <c r="E23" s="175">
        <v>380</v>
      </c>
      <c r="F23" s="175"/>
      <c r="G23" s="176">
        <f t="shared" si="0"/>
        <v>0</v>
      </c>
      <c r="O23" s="170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 t="shared" si="1"/>
        <v>0</v>
      </c>
      <c r="BB23" s="146">
        <f t="shared" si="2"/>
        <v>0</v>
      </c>
      <c r="BC23" s="146">
        <f t="shared" si="3"/>
        <v>0</v>
      </c>
      <c r="BD23" s="146">
        <f t="shared" si="4"/>
        <v>0</v>
      </c>
      <c r="BE23" s="146">
        <f t="shared" si="5"/>
        <v>0</v>
      </c>
      <c r="CA23" s="177">
        <v>1</v>
      </c>
      <c r="CB23" s="177">
        <v>1</v>
      </c>
      <c r="CZ23" s="146">
        <v>5.9199999999999999E-3</v>
      </c>
    </row>
    <row r="24" spans="1:104" ht="22.5">
      <c r="A24" s="171">
        <v>7</v>
      </c>
      <c r="B24" s="172" t="s">
        <v>104</v>
      </c>
      <c r="C24" s="173" t="s">
        <v>105</v>
      </c>
      <c r="D24" s="174" t="s">
        <v>106</v>
      </c>
      <c r="E24" s="175">
        <v>1</v>
      </c>
      <c r="F24" s="175"/>
      <c r="G24" s="176">
        <f t="shared" si="0"/>
        <v>0</v>
      </c>
      <c r="O24" s="170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 t="shared" si="1"/>
        <v>0</v>
      </c>
      <c r="BB24" s="146">
        <f t="shared" si="2"/>
        <v>0</v>
      </c>
      <c r="BC24" s="146">
        <f t="shared" si="3"/>
        <v>0</v>
      </c>
      <c r="BD24" s="146">
        <f t="shared" si="4"/>
        <v>0</v>
      </c>
      <c r="BE24" s="146">
        <f t="shared" si="5"/>
        <v>0</v>
      </c>
      <c r="CA24" s="177">
        <v>1</v>
      </c>
      <c r="CB24" s="177">
        <v>1</v>
      </c>
      <c r="CZ24" s="146">
        <v>0</v>
      </c>
    </row>
    <row r="25" spans="1:104">
      <c r="A25" s="171">
        <v>8</v>
      </c>
      <c r="B25" s="172" t="s">
        <v>107</v>
      </c>
      <c r="C25" s="173" t="s">
        <v>108</v>
      </c>
      <c r="D25" s="174" t="s">
        <v>83</v>
      </c>
      <c r="E25" s="175">
        <v>208</v>
      </c>
      <c r="F25" s="175"/>
      <c r="G25" s="176">
        <f t="shared" si="0"/>
        <v>0</v>
      </c>
      <c r="O25" s="170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 t="shared" si="1"/>
        <v>0</v>
      </c>
      <c r="BB25" s="146">
        <f t="shared" si="2"/>
        <v>0</v>
      </c>
      <c r="BC25" s="146">
        <f t="shared" si="3"/>
        <v>0</v>
      </c>
      <c r="BD25" s="146">
        <f t="shared" si="4"/>
        <v>0</v>
      </c>
      <c r="BE25" s="146">
        <f t="shared" si="5"/>
        <v>0</v>
      </c>
      <c r="CA25" s="177">
        <v>1</v>
      </c>
      <c r="CB25" s="177">
        <v>1</v>
      </c>
      <c r="CZ25" s="146">
        <v>0</v>
      </c>
    </row>
    <row r="26" spans="1:104">
      <c r="A26" s="171">
        <v>9</v>
      </c>
      <c r="B26" s="172" t="s">
        <v>109</v>
      </c>
      <c r="C26" s="173" t="s">
        <v>110</v>
      </c>
      <c r="D26" s="174" t="s">
        <v>83</v>
      </c>
      <c r="E26" s="175">
        <v>1040</v>
      </c>
      <c r="F26" s="175"/>
      <c r="G26" s="176">
        <f t="shared" si="0"/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 t="shared" si="1"/>
        <v>0</v>
      </c>
      <c r="BB26" s="146">
        <f t="shared" si="2"/>
        <v>0</v>
      </c>
      <c r="BC26" s="146">
        <f t="shared" si="3"/>
        <v>0</v>
      </c>
      <c r="BD26" s="146">
        <f t="shared" si="4"/>
        <v>0</v>
      </c>
      <c r="BE26" s="146">
        <f t="shared" si="5"/>
        <v>0</v>
      </c>
      <c r="CA26" s="177">
        <v>1</v>
      </c>
      <c r="CB26" s="177">
        <v>1</v>
      </c>
      <c r="CZ26" s="146">
        <v>0</v>
      </c>
    </row>
    <row r="27" spans="1:104">
      <c r="A27" s="171">
        <v>10</v>
      </c>
      <c r="B27" s="172" t="s">
        <v>111</v>
      </c>
      <c r="C27" s="173" t="s">
        <v>112</v>
      </c>
      <c r="D27" s="174" t="s">
        <v>83</v>
      </c>
      <c r="E27" s="175">
        <v>208</v>
      </c>
      <c r="F27" s="175"/>
      <c r="G27" s="176">
        <f t="shared" si="0"/>
        <v>0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 t="shared" si="1"/>
        <v>0</v>
      </c>
      <c r="BB27" s="146">
        <f t="shared" si="2"/>
        <v>0</v>
      </c>
      <c r="BC27" s="146">
        <f t="shared" si="3"/>
        <v>0</v>
      </c>
      <c r="BD27" s="146">
        <f t="shared" si="4"/>
        <v>0</v>
      </c>
      <c r="BE27" s="146">
        <f t="shared" si="5"/>
        <v>0</v>
      </c>
      <c r="CA27" s="177">
        <v>1</v>
      </c>
      <c r="CB27" s="177">
        <v>1</v>
      </c>
      <c r="CZ27" s="146">
        <v>0</v>
      </c>
    </row>
    <row r="28" spans="1:104">
      <c r="A28" s="171">
        <v>11</v>
      </c>
      <c r="B28" s="172" t="s">
        <v>113</v>
      </c>
      <c r="C28" s="173" t="s">
        <v>114</v>
      </c>
      <c r="D28" s="174" t="s">
        <v>115</v>
      </c>
      <c r="E28" s="175">
        <v>6</v>
      </c>
      <c r="F28" s="175"/>
      <c r="G28" s="176">
        <f t="shared" si="0"/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 t="shared" si="1"/>
        <v>0</v>
      </c>
      <c r="BB28" s="146">
        <f t="shared" si="2"/>
        <v>0</v>
      </c>
      <c r="BC28" s="146">
        <f t="shared" si="3"/>
        <v>0</v>
      </c>
      <c r="BD28" s="146">
        <f t="shared" si="4"/>
        <v>0</v>
      </c>
      <c r="BE28" s="146">
        <f t="shared" si="5"/>
        <v>0</v>
      </c>
      <c r="CA28" s="177">
        <v>1</v>
      </c>
      <c r="CB28" s="177">
        <v>1</v>
      </c>
      <c r="CZ28" s="146">
        <v>2.4819999999999998E-2</v>
      </c>
    </row>
    <row r="29" spans="1:104">
      <c r="A29" s="171">
        <v>12</v>
      </c>
      <c r="B29" s="172" t="s">
        <v>116</v>
      </c>
      <c r="C29" s="173" t="s">
        <v>117</v>
      </c>
      <c r="D29" s="174" t="s">
        <v>115</v>
      </c>
      <c r="E29" s="175">
        <v>30</v>
      </c>
      <c r="F29" s="175"/>
      <c r="G29" s="176">
        <f t="shared" si="0"/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 t="shared" si="1"/>
        <v>0</v>
      </c>
      <c r="BB29" s="146">
        <f t="shared" si="2"/>
        <v>0</v>
      </c>
      <c r="BC29" s="146">
        <f t="shared" si="3"/>
        <v>0</v>
      </c>
      <c r="BD29" s="146">
        <f t="shared" si="4"/>
        <v>0</v>
      </c>
      <c r="BE29" s="146">
        <f t="shared" si="5"/>
        <v>0</v>
      </c>
      <c r="CA29" s="177">
        <v>1</v>
      </c>
      <c r="CB29" s="177">
        <v>1</v>
      </c>
      <c r="CZ29" s="146">
        <v>2.2499999999999998E-3</v>
      </c>
    </row>
    <row r="30" spans="1:104">
      <c r="A30" s="171">
        <v>13</v>
      </c>
      <c r="B30" s="172" t="s">
        <v>118</v>
      </c>
      <c r="C30" s="173" t="s">
        <v>119</v>
      </c>
      <c r="D30" s="174" t="s">
        <v>115</v>
      </c>
      <c r="E30" s="175">
        <v>6</v>
      </c>
      <c r="F30" s="175"/>
      <c r="G30" s="176">
        <f t="shared" si="0"/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 t="shared" si="1"/>
        <v>0</v>
      </c>
      <c r="BB30" s="146">
        <f t="shared" si="2"/>
        <v>0</v>
      </c>
      <c r="BC30" s="146">
        <f t="shared" si="3"/>
        <v>0</v>
      </c>
      <c r="BD30" s="146">
        <f t="shared" si="4"/>
        <v>0</v>
      </c>
      <c r="BE30" s="146">
        <f t="shared" si="5"/>
        <v>0</v>
      </c>
      <c r="CA30" s="177">
        <v>1</v>
      </c>
      <c r="CB30" s="177">
        <v>1</v>
      </c>
      <c r="CZ30" s="146">
        <v>0</v>
      </c>
    </row>
    <row r="31" spans="1:104">
      <c r="A31" s="184"/>
      <c r="B31" s="185" t="s">
        <v>75</v>
      </c>
      <c r="C31" s="186" t="str">
        <f>CONCATENATE(B18," ",C18)</f>
        <v>94 Lešení a stavební výtahy</v>
      </c>
      <c r="D31" s="187"/>
      <c r="E31" s="188"/>
      <c r="F31" s="189"/>
      <c r="G31" s="190">
        <f>SUM(G18:G30)</f>
        <v>0</v>
      </c>
      <c r="O31" s="170">
        <v>4</v>
      </c>
      <c r="BA31" s="191">
        <f>SUM(BA18:BA30)</f>
        <v>0</v>
      </c>
      <c r="BB31" s="191">
        <f>SUM(BB18:BB30)</f>
        <v>0</v>
      </c>
      <c r="BC31" s="191">
        <f>SUM(BC18:BC30)</f>
        <v>0</v>
      </c>
      <c r="BD31" s="191">
        <f>SUM(BD18:BD30)</f>
        <v>0</v>
      </c>
      <c r="BE31" s="191">
        <f>SUM(BE18:BE30)</f>
        <v>0</v>
      </c>
    </row>
    <row r="32" spans="1:104">
      <c r="A32" s="163" t="s">
        <v>72</v>
      </c>
      <c r="B32" s="164" t="s">
        <v>120</v>
      </c>
      <c r="C32" s="165" t="s">
        <v>121</v>
      </c>
      <c r="D32" s="166"/>
      <c r="E32" s="167"/>
      <c r="F32" s="167"/>
      <c r="G32" s="168"/>
      <c r="H32" s="169"/>
      <c r="I32" s="169"/>
      <c r="O32" s="170">
        <v>1</v>
      </c>
    </row>
    <row r="33" spans="1:104">
      <c r="A33" s="171">
        <v>14</v>
      </c>
      <c r="B33" s="172" t="s">
        <v>122</v>
      </c>
      <c r="C33" s="173" t="s">
        <v>123</v>
      </c>
      <c r="D33" s="174" t="s">
        <v>83</v>
      </c>
      <c r="E33" s="175">
        <v>340</v>
      </c>
      <c r="F33" s="175"/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4.0000000000000003E-5</v>
      </c>
    </row>
    <row r="34" spans="1:104">
      <c r="A34" s="178"/>
      <c r="B34" s="180"/>
      <c r="C34" s="224" t="s">
        <v>124</v>
      </c>
      <c r="D34" s="225"/>
      <c r="E34" s="181">
        <v>340</v>
      </c>
      <c r="F34" s="182"/>
      <c r="G34" s="183"/>
      <c r="M34" s="179" t="s">
        <v>124</v>
      </c>
      <c r="O34" s="170"/>
    </row>
    <row r="35" spans="1:104">
      <c r="A35" s="184"/>
      <c r="B35" s="185" t="s">
        <v>75</v>
      </c>
      <c r="C35" s="186" t="str">
        <f>CONCATENATE(B32," ",C32)</f>
        <v>95 Dokončovací konstrukce na pozemních stavbách</v>
      </c>
      <c r="D35" s="187"/>
      <c r="E35" s="188"/>
      <c r="F35" s="189"/>
      <c r="G35" s="190">
        <f>SUM(G32:G34)</f>
        <v>0</v>
      </c>
      <c r="O35" s="170">
        <v>4</v>
      </c>
      <c r="BA35" s="191">
        <f>SUM(BA32:BA34)</f>
        <v>0</v>
      </c>
      <c r="BB35" s="191">
        <f>SUM(BB32:BB34)</f>
        <v>0</v>
      </c>
      <c r="BC35" s="191">
        <f>SUM(BC32:BC34)</f>
        <v>0</v>
      </c>
      <c r="BD35" s="191">
        <f>SUM(BD32:BD34)</f>
        <v>0</v>
      </c>
      <c r="BE35" s="191">
        <f>SUM(BE32:BE34)</f>
        <v>0</v>
      </c>
    </row>
    <row r="36" spans="1:104">
      <c r="A36" s="163" t="s">
        <v>72</v>
      </c>
      <c r="B36" s="164" t="s">
        <v>125</v>
      </c>
      <c r="C36" s="165" t="s">
        <v>126</v>
      </c>
      <c r="D36" s="166"/>
      <c r="E36" s="167"/>
      <c r="F36" s="167"/>
      <c r="G36" s="168"/>
      <c r="H36" s="169"/>
      <c r="I36" s="169"/>
      <c r="O36" s="170">
        <v>1</v>
      </c>
    </row>
    <row r="37" spans="1:104">
      <c r="A37" s="171">
        <v>15</v>
      </c>
      <c r="B37" s="172" t="s">
        <v>127</v>
      </c>
      <c r="C37" s="173" t="s">
        <v>128</v>
      </c>
      <c r="D37" s="174" t="s">
        <v>83</v>
      </c>
      <c r="E37" s="175">
        <v>40.99</v>
      </c>
      <c r="F37" s="175"/>
      <c r="G37" s="176">
        <f>E37*F37</f>
        <v>0</v>
      </c>
      <c r="O37" s="170">
        <v>2</v>
      </c>
      <c r="AA37" s="146">
        <v>1</v>
      </c>
      <c r="AB37" s="146">
        <v>1</v>
      </c>
      <c r="AC37" s="146">
        <v>1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</v>
      </c>
      <c r="CB37" s="177">
        <v>1</v>
      </c>
      <c r="CZ37" s="146">
        <v>0</v>
      </c>
    </row>
    <row r="38" spans="1:104">
      <c r="A38" s="178"/>
      <c r="B38" s="180"/>
      <c r="C38" s="224" t="s">
        <v>129</v>
      </c>
      <c r="D38" s="225"/>
      <c r="E38" s="181">
        <v>40.99</v>
      </c>
      <c r="F38" s="182"/>
      <c r="G38" s="183"/>
      <c r="M38" s="179" t="s">
        <v>129</v>
      </c>
      <c r="O38" s="170"/>
    </row>
    <row r="39" spans="1:104">
      <c r="A39" s="184"/>
      <c r="B39" s="185" t="s">
        <v>75</v>
      </c>
      <c r="C39" s="186" t="str">
        <f>CONCATENATE(B36," ",C36)</f>
        <v>97 Prorážení otvorů</v>
      </c>
      <c r="D39" s="187"/>
      <c r="E39" s="188"/>
      <c r="F39" s="189"/>
      <c r="G39" s="190">
        <f>SUM(G36:G38)</f>
        <v>0</v>
      </c>
      <c r="O39" s="170">
        <v>4</v>
      </c>
      <c r="BA39" s="191">
        <f>SUM(BA36:BA38)</f>
        <v>0</v>
      </c>
      <c r="BB39" s="191">
        <f>SUM(BB36:BB38)</f>
        <v>0</v>
      </c>
      <c r="BC39" s="191">
        <f>SUM(BC36:BC38)</f>
        <v>0</v>
      </c>
      <c r="BD39" s="191">
        <f>SUM(BD36:BD38)</f>
        <v>0</v>
      </c>
      <c r="BE39" s="191">
        <f>SUM(BE36:BE38)</f>
        <v>0</v>
      </c>
    </row>
    <row r="40" spans="1:104">
      <c r="A40" s="163" t="s">
        <v>72</v>
      </c>
      <c r="B40" s="164" t="s">
        <v>130</v>
      </c>
      <c r="C40" s="165" t="s">
        <v>131</v>
      </c>
      <c r="D40" s="166"/>
      <c r="E40" s="167"/>
      <c r="F40" s="167"/>
      <c r="G40" s="168"/>
      <c r="H40" s="169"/>
      <c r="I40" s="169"/>
      <c r="O40" s="170">
        <v>1</v>
      </c>
    </row>
    <row r="41" spans="1:104">
      <c r="A41" s="171">
        <v>16</v>
      </c>
      <c r="B41" s="172" t="s">
        <v>132</v>
      </c>
      <c r="C41" s="173" t="s">
        <v>133</v>
      </c>
      <c r="D41" s="174" t="s">
        <v>134</v>
      </c>
      <c r="E41" s="175">
        <v>14.439590000000001</v>
      </c>
      <c r="F41" s="175"/>
      <c r="G41" s="176">
        <f>E41*F41</f>
        <v>0</v>
      </c>
      <c r="O41" s="170">
        <v>2</v>
      </c>
      <c r="AA41" s="146">
        <v>7</v>
      </c>
      <c r="AB41" s="146">
        <v>1</v>
      </c>
      <c r="AC41" s="146">
        <v>2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7</v>
      </c>
      <c r="CB41" s="177">
        <v>1</v>
      </c>
      <c r="CZ41" s="146">
        <v>0</v>
      </c>
    </row>
    <row r="42" spans="1:104">
      <c r="A42" s="184"/>
      <c r="B42" s="185" t="s">
        <v>75</v>
      </c>
      <c r="C42" s="186" t="str">
        <f>CONCATENATE(B40," ",C40)</f>
        <v>99 Staveništní přesun hmot</v>
      </c>
      <c r="D42" s="187"/>
      <c r="E42" s="188"/>
      <c r="F42" s="189"/>
      <c r="G42" s="190">
        <f>SUM(G40:G41)</f>
        <v>0</v>
      </c>
      <c r="O42" s="170">
        <v>4</v>
      </c>
      <c r="BA42" s="191">
        <f>SUM(BA40:BA41)</f>
        <v>0</v>
      </c>
      <c r="BB42" s="191">
        <f>SUM(BB40:BB41)</f>
        <v>0</v>
      </c>
      <c r="BC42" s="191">
        <f>SUM(BC40:BC41)</f>
        <v>0</v>
      </c>
      <c r="BD42" s="191">
        <f>SUM(BD40:BD41)</f>
        <v>0</v>
      </c>
      <c r="BE42" s="191">
        <f>SUM(BE40:BE41)</f>
        <v>0</v>
      </c>
    </row>
    <row r="43" spans="1:104">
      <c r="A43" s="163" t="s">
        <v>72</v>
      </c>
      <c r="B43" s="164" t="s">
        <v>135</v>
      </c>
      <c r="C43" s="165" t="s">
        <v>136</v>
      </c>
      <c r="D43" s="166"/>
      <c r="E43" s="167"/>
      <c r="F43" s="167"/>
      <c r="G43" s="168"/>
      <c r="H43" s="169"/>
      <c r="I43" s="169"/>
      <c r="O43" s="170">
        <v>1</v>
      </c>
    </row>
    <row r="44" spans="1:104">
      <c r="A44" s="171">
        <v>17</v>
      </c>
      <c r="B44" s="172" t="s">
        <v>137</v>
      </c>
      <c r="C44" s="173" t="s">
        <v>138</v>
      </c>
      <c r="D44" s="174" t="s">
        <v>106</v>
      </c>
      <c r="E44" s="175">
        <v>1</v>
      </c>
      <c r="F44" s="175"/>
      <c r="G44" s="176">
        <f>E44*F44</f>
        <v>0</v>
      </c>
      <c r="O44" s="170">
        <v>2</v>
      </c>
      <c r="AA44" s="146">
        <v>1</v>
      </c>
      <c r="AB44" s="146">
        <v>7</v>
      </c>
      <c r="AC44" s="146">
        <v>7</v>
      </c>
      <c r="AZ44" s="146">
        <v>2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1</v>
      </c>
      <c r="CB44" s="177">
        <v>7</v>
      </c>
      <c r="CZ44" s="146">
        <v>0</v>
      </c>
    </row>
    <row r="45" spans="1:104" ht="22.5">
      <c r="A45" s="178"/>
      <c r="B45" s="180"/>
      <c r="C45" s="224" t="s">
        <v>139</v>
      </c>
      <c r="D45" s="225"/>
      <c r="E45" s="181">
        <v>1</v>
      </c>
      <c r="F45" s="182"/>
      <c r="G45" s="183"/>
      <c r="M45" s="179" t="s">
        <v>139</v>
      </c>
      <c r="O45" s="170"/>
    </row>
    <row r="46" spans="1:104">
      <c r="A46" s="171">
        <v>18</v>
      </c>
      <c r="B46" s="172" t="s">
        <v>140</v>
      </c>
      <c r="C46" s="173" t="s">
        <v>141</v>
      </c>
      <c r="D46" s="174" t="s">
        <v>74</v>
      </c>
      <c r="E46" s="175">
        <v>1</v>
      </c>
      <c r="F46" s="175"/>
      <c r="G46" s="176">
        <f>E46*F46</f>
        <v>0</v>
      </c>
      <c r="O46" s="170">
        <v>2</v>
      </c>
      <c r="AA46" s="146">
        <v>1</v>
      </c>
      <c r="AB46" s="146">
        <v>7</v>
      </c>
      <c r="AC46" s="146">
        <v>7</v>
      </c>
      <c r="AZ46" s="146">
        <v>2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7">
        <v>1</v>
      </c>
      <c r="CB46" s="177">
        <v>7</v>
      </c>
      <c r="CZ46" s="146">
        <v>0</v>
      </c>
    </row>
    <row r="47" spans="1:104">
      <c r="A47" s="171">
        <v>19</v>
      </c>
      <c r="B47" s="172" t="s">
        <v>142</v>
      </c>
      <c r="C47" s="173" t="s">
        <v>143</v>
      </c>
      <c r="D47" s="174" t="s">
        <v>74</v>
      </c>
      <c r="E47" s="175">
        <v>1</v>
      </c>
      <c r="F47" s="175"/>
      <c r="G47" s="176">
        <f>E47*F47</f>
        <v>0</v>
      </c>
      <c r="O47" s="170">
        <v>2</v>
      </c>
      <c r="AA47" s="146">
        <v>1</v>
      </c>
      <c r="AB47" s="146">
        <v>7</v>
      </c>
      <c r="AC47" s="146">
        <v>7</v>
      </c>
      <c r="AZ47" s="146">
        <v>2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7">
        <v>1</v>
      </c>
      <c r="CB47" s="177">
        <v>7</v>
      </c>
      <c r="CZ47" s="146">
        <v>0</v>
      </c>
    </row>
    <row r="48" spans="1:104">
      <c r="A48" s="178"/>
      <c r="B48" s="180"/>
      <c r="C48" s="224" t="s">
        <v>144</v>
      </c>
      <c r="D48" s="225"/>
      <c r="E48" s="181">
        <v>0</v>
      </c>
      <c r="F48" s="182"/>
      <c r="G48" s="183"/>
      <c r="M48" s="179" t="s">
        <v>144</v>
      </c>
      <c r="O48" s="170"/>
    </row>
    <row r="49" spans="1:104">
      <c r="A49" s="178"/>
      <c r="B49" s="180"/>
      <c r="C49" s="224" t="s">
        <v>145</v>
      </c>
      <c r="D49" s="225"/>
      <c r="E49" s="181">
        <v>1</v>
      </c>
      <c r="F49" s="182"/>
      <c r="G49" s="183"/>
      <c r="M49" s="179" t="s">
        <v>145</v>
      </c>
      <c r="O49" s="170"/>
    </row>
    <row r="50" spans="1:104">
      <c r="A50" s="171">
        <v>20</v>
      </c>
      <c r="B50" s="172" t="s">
        <v>146</v>
      </c>
      <c r="C50" s="173" t="s">
        <v>147</v>
      </c>
      <c r="D50" s="174" t="s">
        <v>83</v>
      </c>
      <c r="E50" s="175">
        <v>47</v>
      </c>
      <c r="F50" s="175"/>
      <c r="G50" s="176">
        <f>E50*F50</f>
        <v>0</v>
      </c>
      <c r="O50" s="170">
        <v>2</v>
      </c>
      <c r="AA50" s="146">
        <v>1</v>
      </c>
      <c r="AB50" s="146">
        <v>7</v>
      </c>
      <c r="AC50" s="146">
        <v>7</v>
      </c>
      <c r="AZ50" s="146">
        <v>2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77">
        <v>1</v>
      </c>
      <c r="CB50" s="177">
        <v>7</v>
      </c>
      <c r="CZ50" s="146">
        <v>0</v>
      </c>
    </row>
    <row r="51" spans="1:104">
      <c r="A51" s="171">
        <v>21</v>
      </c>
      <c r="B51" s="172" t="s">
        <v>148</v>
      </c>
      <c r="C51" s="173" t="s">
        <v>149</v>
      </c>
      <c r="D51" s="174" t="s">
        <v>83</v>
      </c>
      <c r="E51" s="175">
        <v>47</v>
      </c>
      <c r="F51" s="175"/>
      <c r="G51" s="176">
        <f>E51*F51</f>
        <v>0</v>
      </c>
      <c r="O51" s="170">
        <v>2</v>
      </c>
      <c r="AA51" s="146">
        <v>1</v>
      </c>
      <c r="AB51" s="146">
        <v>7</v>
      </c>
      <c r="AC51" s="146">
        <v>7</v>
      </c>
      <c r="AZ51" s="146">
        <v>2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1</v>
      </c>
      <c r="CB51" s="177">
        <v>7</v>
      </c>
      <c r="CZ51" s="146">
        <v>0</v>
      </c>
    </row>
    <row r="52" spans="1:104">
      <c r="A52" s="171">
        <v>22</v>
      </c>
      <c r="B52" s="172" t="s">
        <v>150</v>
      </c>
      <c r="C52" s="173" t="s">
        <v>151</v>
      </c>
      <c r="D52" s="174" t="s">
        <v>83</v>
      </c>
      <c r="E52" s="175">
        <v>47</v>
      </c>
      <c r="F52" s="175"/>
      <c r="G52" s="176">
        <f>E52*F52</f>
        <v>0</v>
      </c>
      <c r="O52" s="170">
        <v>2</v>
      </c>
      <c r="AA52" s="146">
        <v>1</v>
      </c>
      <c r="AB52" s="146">
        <v>7</v>
      </c>
      <c r="AC52" s="146">
        <v>7</v>
      </c>
      <c r="AZ52" s="146">
        <v>2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1</v>
      </c>
      <c r="CB52" s="177">
        <v>7</v>
      </c>
      <c r="CZ52" s="146">
        <v>3.0000000000000001E-5</v>
      </c>
    </row>
    <row r="53" spans="1:104">
      <c r="A53" s="178"/>
      <c r="B53" s="180"/>
      <c r="C53" s="224" t="s">
        <v>152</v>
      </c>
      <c r="D53" s="225"/>
      <c r="E53" s="181">
        <v>0</v>
      </c>
      <c r="F53" s="182"/>
      <c r="G53" s="183"/>
      <c r="M53" s="179" t="s">
        <v>152</v>
      </c>
      <c r="O53" s="170"/>
    </row>
    <row r="54" spans="1:104">
      <c r="A54" s="178"/>
      <c r="B54" s="180"/>
      <c r="C54" s="224" t="s">
        <v>153</v>
      </c>
      <c r="D54" s="225"/>
      <c r="E54" s="181">
        <v>47</v>
      </c>
      <c r="F54" s="182"/>
      <c r="G54" s="183"/>
      <c r="M54" s="179" t="s">
        <v>153</v>
      </c>
      <c r="O54" s="170"/>
    </row>
    <row r="55" spans="1:104">
      <c r="A55" s="171">
        <v>23</v>
      </c>
      <c r="B55" s="172" t="s">
        <v>154</v>
      </c>
      <c r="C55" s="173" t="s">
        <v>155</v>
      </c>
      <c r="D55" s="174" t="s">
        <v>83</v>
      </c>
      <c r="E55" s="175">
        <v>47</v>
      </c>
      <c r="F55" s="175"/>
      <c r="G55" s="176">
        <f>E55*F55</f>
        <v>0</v>
      </c>
      <c r="O55" s="170">
        <v>2</v>
      </c>
      <c r="AA55" s="146">
        <v>1</v>
      </c>
      <c r="AB55" s="146">
        <v>7</v>
      </c>
      <c r="AC55" s="146">
        <v>7</v>
      </c>
      <c r="AZ55" s="146">
        <v>2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7">
        <v>1</v>
      </c>
      <c r="CB55" s="177">
        <v>7</v>
      </c>
      <c r="CZ55" s="146">
        <v>6.9999999999999999E-4</v>
      </c>
    </row>
    <row r="56" spans="1:104">
      <c r="A56" s="171">
        <v>24</v>
      </c>
      <c r="B56" s="172" t="s">
        <v>156</v>
      </c>
      <c r="C56" s="173" t="s">
        <v>157</v>
      </c>
      <c r="D56" s="174" t="s">
        <v>83</v>
      </c>
      <c r="E56" s="175">
        <v>61.5</v>
      </c>
      <c r="F56" s="175"/>
      <c r="G56" s="176">
        <f>E56*F56</f>
        <v>0</v>
      </c>
      <c r="O56" s="170">
        <v>2</v>
      </c>
      <c r="AA56" s="146">
        <v>1</v>
      </c>
      <c r="AB56" s="146">
        <v>7</v>
      </c>
      <c r="AC56" s="146">
        <v>7</v>
      </c>
      <c r="AZ56" s="146">
        <v>2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7">
        <v>1</v>
      </c>
      <c r="CB56" s="177">
        <v>7</v>
      </c>
      <c r="CZ56" s="146">
        <v>0</v>
      </c>
    </row>
    <row r="57" spans="1:104">
      <c r="A57" s="178"/>
      <c r="B57" s="180"/>
      <c r="C57" s="224" t="s">
        <v>158</v>
      </c>
      <c r="D57" s="225"/>
      <c r="E57" s="181">
        <v>61.5</v>
      </c>
      <c r="F57" s="182"/>
      <c r="G57" s="183"/>
      <c r="M57" s="179" t="s">
        <v>158</v>
      </c>
      <c r="O57" s="170"/>
    </row>
    <row r="58" spans="1:104">
      <c r="A58" s="171">
        <v>25</v>
      </c>
      <c r="B58" s="172" t="s">
        <v>159</v>
      </c>
      <c r="C58" s="173" t="s">
        <v>160</v>
      </c>
      <c r="D58" s="174" t="s">
        <v>83</v>
      </c>
      <c r="E58" s="175">
        <v>433.84</v>
      </c>
      <c r="F58" s="175"/>
      <c r="G58" s="176">
        <f>E58*F58</f>
        <v>0</v>
      </c>
      <c r="O58" s="170">
        <v>2</v>
      </c>
      <c r="AA58" s="146">
        <v>1</v>
      </c>
      <c r="AB58" s="146">
        <v>7</v>
      </c>
      <c r="AC58" s="146">
        <v>7</v>
      </c>
      <c r="AZ58" s="146">
        <v>2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1</v>
      </c>
      <c r="CB58" s="177">
        <v>7</v>
      </c>
      <c r="CZ58" s="146">
        <v>0</v>
      </c>
    </row>
    <row r="59" spans="1:104">
      <c r="A59" s="178"/>
      <c r="B59" s="180"/>
      <c r="C59" s="224" t="s">
        <v>161</v>
      </c>
      <c r="D59" s="225"/>
      <c r="E59" s="181">
        <v>433.84</v>
      </c>
      <c r="F59" s="182"/>
      <c r="G59" s="183"/>
      <c r="M59" s="179" t="s">
        <v>161</v>
      </c>
      <c r="O59" s="170"/>
    </row>
    <row r="60" spans="1:104">
      <c r="A60" s="184"/>
      <c r="B60" s="185" t="s">
        <v>75</v>
      </c>
      <c r="C60" s="186" t="str">
        <f>CONCATENATE(B43," ",C43)</f>
        <v>767 Konstrukce zámečnické</v>
      </c>
      <c r="D60" s="187"/>
      <c r="E60" s="188"/>
      <c r="F60" s="189"/>
      <c r="G60" s="190">
        <f>SUM(G43:G59)</f>
        <v>0</v>
      </c>
      <c r="O60" s="170">
        <v>4</v>
      </c>
      <c r="BA60" s="191">
        <f>SUM(BA43:BA59)</f>
        <v>0</v>
      </c>
      <c r="BB60" s="191">
        <f>SUM(BB43:BB59)</f>
        <v>0</v>
      </c>
      <c r="BC60" s="191">
        <f>SUM(BC43:BC59)</f>
        <v>0</v>
      </c>
      <c r="BD60" s="191">
        <f>SUM(BD43:BD59)</f>
        <v>0</v>
      </c>
      <c r="BE60" s="191">
        <f>SUM(BE43:BE59)</f>
        <v>0</v>
      </c>
    </row>
    <row r="61" spans="1:104">
      <c r="A61" s="163" t="s">
        <v>72</v>
      </c>
      <c r="B61" s="164" t="s">
        <v>162</v>
      </c>
      <c r="C61" s="165" t="s">
        <v>163</v>
      </c>
      <c r="D61" s="166"/>
      <c r="E61" s="167"/>
      <c r="F61" s="167"/>
      <c r="G61" s="168"/>
      <c r="H61" s="169"/>
      <c r="I61" s="169"/>
      <c r="O61" s="170">
        <v>1</v>
      </c>
    </row>
    <row r="62" spans="1:104">
      <c r="A62" s="171">
        <v>26</v>
      </c>
      <c r="B62" s="172" t="s">
        <v>164</v>
      </c>
      <c r="C62" s="173" t="s">
        <v>165</v>
      </c>
      <c r="D62" s="174" t="s">
        <v>166</v>
      </c>
      <c r="E62" s="175">
        <v>15</v>
      </c>
      <c r="F62" s="175"/>
      <c r="G62" s="176">
        <f>E62*F62</f>
        <v>0</v>
      </c>
      <c r="O62" s="170">
        <v>2</v>
      </c>
      <c r="AA62" s="146">
        <v>1</v>
      </c>
      <c r="AB62" s="146">
        <v>7</v>
      </c>
      <c r="AC62" s="146">
        <v>7</v>
      </c>
      <c r="AZ62" s="146">
        <v>2</v>
      </c>
      <c r="BA62" s="146">
        <f>IF(AZ62=1,G62,0)</f>
        <v>0</v>
      </c>
      <c r="BB62" s="146">
        <f>IF(AZ62=2,G62,0)</f>
        <v>0</v>
      </c>
      <c r="BC62" s="146">
        <f>IF(AZ62=3,G62,0)</f>
        <v>0</v>
      </c>
      <c r="BD62" s="146">
        <f>IF(AZ62=4,G62,0)</f>
        <v>0</v>
      </c>
      <c r="BE62" s="146">
        <f>IF(AZ62=5,G62,0)</f>
        <v>0</v>
      </c>
      <c r="CA62" s="177">
        <v>1</v>
      </c>
      <c r="CB62" s="177">
        <v>7</v>
      </c>
      <c r="CZ62" s="146">
        <v>2.0289999999999999E-2</v>
      </c>
    </row>
    <row r="63" spans="1:104">
      <c r="A63" s="171">
        <v>27</v>
      </c>
      <c r="B63" s="172" t="s">
        <v>167</v>
      </c>
      <c r="C63" s="173" t="s">
        <v>168</v>
      </c>
      <c r="D63" s="174" t="s">
        <v>83</v>
      </c>
      <c r="E63" s="175">
        <v>13</v>
      </c>
      <c r="F63" s="175"/>
      <c r="G63" s="176">
        <f>E63*F63</f>
        <v>0</v>
      </c>
      <c r="O63" s="170">
        <v>2</v>
      </c>
      <c r="AA63" s="146">
        <v>1</v>
      </c>
      <c r="AB63" s="146">
        <v>7</v>
      </c>
      <c r="AC63" s="146">
        <v>7</v>
      </c>
      <c r="AZ63" s="146">
        <v>2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1</v>
      </c>
      <c r="CB63" s="177">
        <v>7</v>
      </c>
      <c r="CZ63" s="146">
        <v>7.6539999999999997E-2</v>
      </c>
    </row>
    <row r="64" spans="1:104">
      <c r="A64" s="171">
        <v>28</v>
      </c>
      <c r="B64" s="172" t="s">
        <v>169</v>
      </c>
      <c r="C64" s="173" t="s">
        <v>170</v>
      </c>
      <c r="D64" s="174" t="s">
        <v>61</v>
      </c>
      <c r="E64" s="175">
        <v>147.54499999999999</v>
      </c>
      <c r="F64" s="175"/>
      <c r="G64" s="176">
        <f>E64*F64</f>
        <v>0</v>
      </c>
      <c r="O64" s="170">
        <v>2</v>
      </c>
      <c r="AA64" s="146">
        <v>7</v>
      </c>
      <c r="AB64" s="146">
        <v>1002</v>
      </c>
      <c r="AC64" s="146">
        <v>5</v>
      </c>
      <c r="AZ64" s="146">
        <v>2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7">
        <v>7</v>
      </c>
      <c r="CB64" s="177">
        <v>1002</v>
      </c>
      <c r="CZ64" s="146">
        <v>0</v>
      </c>
    </row>
    <row r="65" spans="1:104">
      <c r="A65" s="184"/>
      <c r="B65" s="185" t="s">
        <v>75</v>
      </c>
      <c r="C65" s="186" t="str">
        <f>CONCATENATE(B61," ",C61)</f>
        <v>773 Podlahy teracové</v>
      </c>
      <c r="D65" s="187"/>
      <c r="E65" s="188"/>
      <c r="F65" s="189"/>
      <c r="G65" s="190">
        <f>SUM(G61:G64)</f>
        <v>0</v>
      </c>
      <c r="O65" s="170">
        <v>4</v>
      </c>
      <c r="BA65" s="191">
        <f>SUM(BA61:BA64)</f>
        <v>0</v>
      </c>
      <c r="BB65" s="191">
        <f>SUM(BB61:BB64)</f>
        <v>0</v>
      </c>
      <c r="BC65" s="191">
        <f>SUM(BC61:BC64)</f>
        <v>0</v>
      </c>
      <c r="BD65" s="191">
        <f>SUM(BD61:BD64)</f>
        <v>0</v>
      </c>
      <c r="BE65" s="191">
        <f>SUM(BE61:BE64)</f>
        <v>0</v>
      </c>
    </row>
    <row r="66" spans="1:104">
      <c r="A66" s="163" t="s">
        <v>72</v>
      </c>
      <c r="B66" s="164" t="s">
        <v>171</v>
      </c>
      <c r="C66" s="165" t="s">
        <v>172</v>
      </c>
      <c r="D66" s="166"/>
      <c r="E66" s="167"/>
      <c r="F66" s="167"/>
      <c r="G66" s="168"/>
      <c r="H66" s="169"/>
      <c r="I66" s="169"/>
      <c r="O66" s="170">
        <v>1</v>
      </c>
    </row>
    <row r="67" spans="1:104" ht="22.5">
      <c r="A67" s="171">
        <v>29</v>
      </c>
      <c r="B67" s="172" t="s">
        <v>173</v>
      </c>
      <c r="C67" s="173" t="s">
        <v>174</v>
      </c>
      <c r="D67" s="174" t="s">
        <v>83</v>
      </c>
      <c r="E67" s="175">
        <v>41</v>
      </c>
      <c r="F67" s="175"/>
      <c r="G67" s="176">
        <f>E67*F67</f>
        <v>0</v>
      </c>
      <c r="O67" s="170">
        <v>2</v>
      </c>
      <c r="AA67" s="146">
        <v>1</v>
      </c>
      <c r="AB67" s="146">
        <v>7</v>
      </c>
      <c r="AC67" s="146">
        <v>7</v>
      </c>
      <c r="AZ67" s="146">
        <v>2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7">
        <v>1</v>
      </c>
      <c r="CB67" s="177">
        <v>7</v>
      </c>
      <c r="CZ67" s="146">
        <v>9.4710000000000003E-2</v>
      </c>
    </row>
    <row r="68" spans="1:104">
      <c r="A68" s="171">
        <v>30</v>
      </c>
      <c r="B68" s="172" t="s">
        <v>175</v>
      </c>
      <c r="C68" s="173" t="s">
        <v>176</v>
      </c>
      <c r="D68" s="174" t="s">
        <v>61</v>
      </c>
      <c r="E68" s="175">
        <v>1145.95</v>
      </c>
      <c r="F68" s="175"/>
      <c r="G68" s="176">
        <f>E68*F68</f>
        <v>0</v>
      </c>
      <c r="O68" s="170">
        <v>2</v>
      </c>
      <c r="AA68" s="146">
        <v>7</v>
      </c>
      <c r="AB68" s="146">
        <v>1002</v>
      </c>
      <c r="AC68" s="146">
        <v>5</v>
      </c>
      <c r="AZ68" s="146">
        <v>2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7">
        <v>7</v>
      </c>
      <c r="CB68" s="177">
        <v>1002</v>
      </c>
      <c r="CZ68" s="146">
        <v>0</v>
      </c>
    </row>
    <row r="69" spans="1:104">
      <c r="A69" s="184"/>
      <c r="B69" s="185" t="s">
        <v>75</v>
      </c>
      <c r="C69" s="186" t="str">
        <f>CONCATENATE(B66," ",C66)</f>
        <v>782 Konstrukce z přírodního kamene</v>
      </c>
      <c r="D69" s="187"/>
      <c r="E69" s="188"/>
      <c r="F69" s="189"/>
      <c r="G69" s="190">
        <f>SUM(G66:G68)</f>
        <v>0</v>
      </c>
      <c r="O69" s="170">
        <v>4</v>
      </c>
      <c r="BA69" s="191">
        <f>SUM(BA66:BA68)</f>
        <v>0</v>
      </c>
      <c r="BB69" s="191">
        <f>SUM(BB66:BB68)</f>
        <v>0</v>
      </c>
      <c r="BC69" s="191">
        <f>SUM(BC66:BC68)</f>
        <v>0</v>
      </c>
      <c r="BD69" s="191">
        <f>SUM(BD66:BD68)</f>
        <v>0</v>
      </c>
      <c r="BE69" s="191">
        <f>SUM(BE66:BE68)</f>
        <v>0</v>
      </c>
    </row>
    <row r="70" spans="1:104">
      <c r="A70" s="163" t="s">
        <v>72</v>
      </c>
      <c r="B70" s="164" t="s">
        <v>177</v>
      </c>
      <c r="C70" s="165" t="s">
        <v>178</v>
      </c>
      <c r="D70" s="166"/>
      <c r="E70" s="167"/>
      <c r="F70" s="167"/>
      <c r="G70" s="168"/>
      <c r="H70" s="169"/>
      <c r="I70" s="169"/>
      <c r="O70" s="170">
        <v>1</v>
      </c>
    </row>
    <row r="71" spans="1:104">
      <c r="A71" s="171">
        <v>31</v>
      </c>
      <c r="B71" s="172" t="s">
        <v>179</v>
      </c>
      <c r="C71" s="173" t="s">
        <v>180</v>
      </c>
      <c r="D71" s="174" t="s">
        <v>83</v>
      </c>
      <c r="E71" s="175">
        <v>2.2000000000000002</v>
      </c>
      <c r="F71" s="175"/>
      <c r="G71" s="176">
        <f>E71*F71</f>
        <v>0</v>
      </c>
      <c r="O71" s="170">
        <v>2</v>
      </c>
      <c r="AA71" s="146">
        <v>1</v>
      </c>
      <c r="AB71" s="146">
        <v>7</v>
      </c>
      <c r="AC71" s="146">
        <v>7</v>
      </c>
      <c r="AZ71" s="146">
        <v>2</v>
      </c>
      <c r="BA71" s="146">
        <f>IF(AZ71=1,G71,0)</f>
        <v>0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A71" s="177">
        <v>1</v>
      </c>
      <c r="CB71" s="177">
        <v>7</v>
      </c>
      <c r="CZ71" s="146">
        <v>1.0000000000000001E-5</v>
      </c>
    </row>
    <row r="72" spans="1:104">
      <c r="A72" s="178"/>
      <c r="B72" s="180"/>
      <c r="C72" s="224" t="s">
        <v>181</v>
      </c>
      <c r="D72" s="225"/>
      <c r="E72" s="181">
        <v>2.2000000000000002</v>
      </c>
      <c r="F72" s="182"/>
      <c r="G72" s="183"/>
      <c r="M72" s="179" t="s">
        <v>181</v>
      </c>
      <c r="O72" s="170"/>
    </row>
    <row r="73" spans="1:104" ht="22.5">
      <c r="A73" s="171">
        <v>32</v>
      </c>
      <c r="B73" s="172" t="s">
        <v>182</v>
      </c>
      <c r="C73" s="173" t="s">
        <v>183</v>
      </c>
      <c r="D73" s="174" t="s">
        <v>83</v>
      </c>
      <c r="E73" s="175">
        <v>2.2000000000000002</v>
      </c>
      <c r="F73" s="175"/>
      <c r="G73" s="176">
        <f>E73*F73</f>
        <v>0</v>
      </c>
      <c r="O73" s="170">
        <v>2</v>
      </c>
      <c r="AA73" s="146">
        <v>1</v>
      </c>
      <c r="AB73" s="146">
        <v>7</v>
      </c>
      <c r="AC73" s="146">
        <v>7</v>
      </c>
      <c r="AZ73" s="146">
        <v>2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1</v>
      </c>
      <c r="CB73" s="177">
        <v>7</v>
      </c>
      <c r="CZ73" s="146">
        <v>4.2000000000000002E-4</v>
      </c>
    </row>
    <row r="74" spans="1:104">
      <c r="A74" s="178"/>
      <c r="B74" s="180"/>
      <c r="C74" s="224" t="s">
        <v>184</v>
      </c>
      <c r="D74" s="225"/>
      <c r="E74" s="181">
        <v>2.2000000000000002</v>
      </c>
      <c r="F74" s="182"/>
      <c r="G74" s="183"/>
      <c r="M74" s="179" t="s">
        <v>184</v>
      </c>
      <c r="O74" s="170"/>
    </row>
    <row r="75" spans="1:104">
      <c r="A75" s="184"/>
      <c r="B75" s="185" t="s">
        <v>75</v>
      </c>
      <c r="C75" s="186" t="str">
        <f>CONCATENATE(B70," ",C70)</f>
        <v>783 Nátěry</v>
      </c>
      <c r="D75" s="187"/>
      <c r="E75" s="188"/>
      <c r="F75" s="189"/>
      <c r="G75" s="190">
        <f>SUM(G70:G74)</f>
        <v>0</v>
      </c>
      <c r="O75" s="170">
        <v>4</v>
      </c>
      <c r="BA75" s="191">
        <f>SUM(BA70:BA74)</f>
        <v>0</v>
      </c>
      <c r="BB75" s="191">
        <f>SUM(BB70:BB74)</f>
        <v>0</v>
      </c>
      <c r="BC75" s="191">
        <f>SUM(BC70:BC74)</f>
        <v>0</v>
      </c>
      <c r="BD75" s="191">
        <f>SUM(BD70:BD74)</f>
        <v>0</v>
      </c>
      <c r="BE75" s="191">
        <f>SUM(BE70:BE74)</f>
        <v>0</v>
      </c>
    </row>
    <row r="76" spans="1:104">
      <c r="A76" s="163" t="s">
        <v>72</v>
      </c>
      <c r="B76" s="164" t="s">
        <v>185</v>
      </c>
      <c r="C76" s="165" t="s">
        <v>186</v>
      </c>
      <c r="D76" s="166"/>
      <c r="E76" s="167"/>
      <c r="F76" s="167"/>
      <c r="G76" s="168"/>
      <c r="H76" s="169"/>
      <c r="I76" s="169"/>
      <c r="O76" s="170">
        <v>1</v>
      </c>
    </row>
    <row r="77" spans="1:104">
      <c r="A77" s="171">
        <v>33</v>
      </c>
      <c r="B77" s="172" t="s">
        <v>187</v>
      </c>
      <c r="C77" s="173" t="s">
        <v>188</v>
      </c>
      <c r="D77" s="174" t="s">
        <v>83</v>
      </c>
      <c r="E77" s="175">
        <v>604.20000000000005</v>
      </c>
      <c r="F77" s="175"/>
      <c r="G77" s="176">
        <f>E77*F77</f>
        <v>0</v>
      </c>
      <c r="O77" s="170">
        <v>2</v>
      </c>
      <c r="AA77" s="146">
        <v>1</v>
      </c>
      <c r="AB77" s="146">
        <v>7</v>
      </c>
      <c r="AC77" s="146">
        <v>7</v>
      </c>
      <c r="AZ77" s="146">
        <v>2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7">
        <v>1</v>
      </c>
      <c r="CB77" s="177">
        <v>7</v>
      </c>
      <c r="CZ77" s="146">
        <v>1.7000000000000001E-4</v>
      </c>
    </row>
    <row r="78" spans="1:104">
      <c r="A78" s="178"/>
      <c r="B78" s="180"/>
      <c r="C78" s="224" t="s">
        <v>189</v>
      </c>
      <c r="D78" s="225"/>
      <c r="E78" s="181">
        <v>441.7</v>
      </c>
      <c r="F78" s="182"/>
      <c r="G78" s="183"/>
      <c r="M78" s="179" t="s">
        <v>189</v>
      </c>
      <c r="O78" s="170"/>
    </row>
    <row r="79" spans="1:104">
      <c r="A79" s="178"/>
      <c r="B79" s="180"/>
      <c r="C79" s="224" t="s">
        <v>190</v>
      </c>
      <c r="D79" s="225"/>
      <c r="E79" s="181">
        <v>93.5</v>
      </c>
      <c r="F79" s="182"/>
      <c r="G79" s="183"/>
      <c r="M79" s="179" t="s">
        <v>190</v>
      </c>
      <c r="O79" s="170"/>
    </row>
    <row r="80" spans="1:104">
      <c r="A80" s="178"/>
      <c r="B80" s="180"/>
      <c r="C80" s="224" t="s">
        <v>191</v>
      </c>
      <c r="D80" s="225"/>
      <c r="E80" s="181">
        <v>69</v>
      </c>
      <c r="F80" s="182"/>
      <c r="G80" s="183"/>
      <c r="M80" s="179" t="s">
        <v>191</v>
      </c>
      <c r="O80" s="170"/>
    </row>
    <row r="81" spans="1:104">
      <c r="A81" s="171">
        <v>34</v>
      </c>
      <c r="B81" s="172" t="s">
        <v>192</v>
      </c>
      <c r="C81" s="173" t="s">
        <v>193</v>
      </c>
      <c r="D81" s="174" t="s">
        <v>83</v>
      </c>
      <c r="E81" s="175">
        <v>604.20000000000005</v>
      </c>
      <c r="F81" s="175"/>
      <c r="G81" s="176">
        <f>E81*F81</f>
        <v>0</v>
      </c>
      <c r="O81" s="170">
        <v>2</v>
      </c>
      <c r="AA81" s="146">
        <v>1</v>
      </c>
      <c r="AB81" s="146">
        <v>7</v>
      </c>
      <c r="AC81" s="146">
        <v>7</v>
      </c>
      <c r="AZ81" s="146">
        <v>2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1</v>
      </c>
      <c r="CB81" s="177">
        <v>7</v>
      </c>
      <c r="CZ81" s="146">
        <v>2.7999999999999998E-4</v>
      </c>
    </row>
    <row r="82" spans="1:104">
      <c r="A82" s="184"/>
      <c r="B82" s="185" t="s">
        <v>75</v>
      </c>
      <c r="C82" s="186" t="str">
        <f>CONCATENATE(B76," ",C76)</f>
        <v>784 Malby</v>
      </c>
      <c r="D82" s="187"/>
      <c r="E82" s="188"/>
      <c r="F82" s="189"/>
      <c r="G82" s="190">
        <f>SUM(G76:G81)</f>
        <v>0</v>
      </c>
      <c r="O82" s="170">
        <v>4</v>
      </c>
      <c r="BA82" s="191">
        <f>SUM(BA76:BA81)</f>
        <v>0</v>
      </c>
      <c r="BB82" s="191">
        <f>SUM(BB76:BB81)</f>
        <v>0</v>
      </c>
      <c r="BC82" s="191">
        <f>SUM(BC76:BC81)</f>
        <v>0</v>
      </c>
      <c r="BD82" s="191">
        <f>SUM(BD76:BD81)</f>
        <v>0</v>
      </c>
      <c r="BE82" s="191">
        <f>SUM(BE76:BE81)</f>
        <v>0</v>
      </c>
    </row>
    <row r="83" spans="1:104">
      <c r="A83" s="163" t="s">
        <v>72</v>
      </c>
      <c r="B83" s="164" t="s">
        <v>194</v>
      </c>
      <c r="C83" s="165" t="s">
        <v>195</v>
      </c>
      <c r="D83" s="166"/>
      <c r="E83" s="167"/>
      <c r="F83" s="167"/>
      <c r="G83" s="168"/>
      <c r="H83" s="169"/>
      <c r="I83" s="169"/>
      <c r="O83" s="170">
        <v>1</v>
      </c>
    </row>
    <row r="84" spans="1:104" ht="22.5">
      <c r="A84" s="171">
        <v>35</v>
      </c>
      <c r="B84" s="172" t="s">
        <v>196</v>
      </c>
      <c r="C84" s="173" t="s">
        <v>197</v>
      </c>
      <c r="D84" s="174" t="s">
        <v>74</v>
      </c>
      <c r="E84" s="175">
        <v>1</v>
      </c>
      <c r="F84" s="175"/>
      <c r="G84" s="176">
        <f>E84*F84</f>
        <v>0</v>
      </c>
      <c r="O84" s="170">
        <v>2</v>
      </c>
      <c r="AA84" s="146">
        <v>1</v>
      </c>
      <c r="AB84" s="146">
        <v>9</v>
      </c>
      <c r="AC84" s="146">
        <v>9</v>
      </c>
      <c r="AZ84" s="146">
        <v>4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7">
        <v>1</v>
      </c>
      <c r="CB84" s="177">
        <v>9</v>
      </c>
      <c r="CZ84" s="146">
        <v>0</v>
      </c>
    </row>
    <row r="85" spans="1:104">
      <c r="A85" s="184"/>
      <c r="B85" s="185" t="s">
        <v>75</v>
      </c>
      <c r="C85" s="186" t="str">
        <f>CONCATENATE(B83," ",C83)</f>
        <v>M21 Elektromontáže</v>
      </c>
      <c r="D85" s="187"/>
      <c r="E85" s="188"/>
      <c r="F85" s="189"/>
      <c r="G85" s="190">
        <f>SUM(G83:G84)</f>
        <v>0</v>
      </c>
      <c r="O85" s="170">
        <v>4</v>
      </c>
      <c r="BA85" s="191">
        <f>SUM(BA83:BA84)</f>
        <v>0</v>
      </c>
      <c r="BB85" s="191">
        <f>SUM(BB83:BB84)</f>
        <v>0</v>
      </c>
      <c r="BC85" s="191">
        <f>SUM(BC83:BC84)</f>
        <v>0</v>
      </c>
      <c r="BD85" s="191">
        <f>SUM(BD83:BD84)</f>
        <v>0</v>
      </c>
      <c r="BE85" s="191">
        <f>SUM(BE83:BE84)</f>
        <v>0</v>
      </c>
    </row>
    <row r="86" spans="1:104">
      <c r="A86" s="163" t="s">
        <v>72</v>
      </c>
      <c r="B86" s="164" t="s">
        <v>198</v>
      </c>
      <c r="C86" s="165" t="s">
        <v>199</v>
      </c>
      <c r="D86" s="166"/>
      <c r="E86" s="167"/>
      <c r="F86" s="167"/>
      <c r="G86" s="168"/>
      <c r="H86" s="169"/>
      <c r="I86" s="169"/>
      <c r="O86" s="170">
        <v>1</v>
      </c>
    </row>
    <row r="87" spans="1:104">
      <c r="A87" s="171">
        <v>36</v>
      </c>
      <c r="B87" s="172" t="s">
        <v>200</v>
      </c>
      <c r="C87" s="173" t="s">
        <v>201</v>
      </c>
      <c r="D87" s="174" t="s">
        <v>134</v>
      </c>
      <c r="E87" s="175">
        <v>16.125430000000001</v>
      </c>
      <c r="F87" s="175"/>
      <c r="G87" s="176">
        <f t="shared" ref="G87:G93" si="6">E87*F87</f>
        <v>0</v>
      </c>
      <c r="O87" s="170">
        <v>2</v>
      </c>
      <c r="AA87" s="146">
        <v>8</v>
      </c>
      <c r="AB87" s="146">
        <v>0</v>
      </c>
      <c r="AC87" s="146">
        <v>3</v>
      </c>
      <c r="AZ87" s="146">
        <v>1</v>
      </c>
      <c r="BA87" s="146">
        <f t="shared" ref="BA87:BA93" si="7">IF(AZ87=1,G87,0)</f>
        <v>0</v>
      </c>
      <c r="BB87" s="146">
        <f t="shared" ref="BB87:BB93" si="8">IF(AZ87=2,G87,0)</f>
        <v>0</v>
      </c>
      <c r="BC87" s="146">
        <f t="shared" ref="BC87:BC93" si="9">IF(AZ87=3,G87,0)</f>
        <v>0</v>
      </c>
      <c r="BD87" s="146">
        <f t="shared" ref="BD87:BD93" si="10">IF(AZ87=4,G87,0)</f>
        <v>0</v>
      </c>
      <c r="BE87" s="146">
        <f t="shared" ref="BE87:BE93" si="11">IF(AZ87=5,G87,0)</f>
        <v>0</v>
      </c>
      <c r="CA87" s="177">
        <v>8</v>
      </c>
      <c r="CB87" s="177">
        <v>0</v>
      </c>
      <c r="CZ87" s="146">
        <v>0</v>
      </c>
    </row>
    <row r="88" spans="1:104">
      <c r="A88" s="171">
        <v>37</v>
      </c>
      <c r="B88" s="172" t="s">
        <v>202</v>
      </c>
      <c r="C88" s="173" t="s">
        <v>203</v>
      </c>
      <c r="D88" s="174" t="s">
        <v>134</v>
      </c>
      <c r="E88" s="175">
        <v>225.75602000000001</v>
      </c>
      <c r="F88" s="175"/>
      <c r="G88" s="176">
        <f t="shared" si="6"/>
        <v>0</v>
      </c>
      <c r="O88" s="170">
        <v>2</v>
      </c>
      <c r="AA88" s="146">
        <v>8</v>
      </c>
      <c r="AB88" s="146">
        <v>0</v>
      </c>
      <c r="AC88" s="146">
        <v>3</v>
      </c>
      <c r="AZ88" s="146">
        <v>1</v>
      </c>
      <c r="BA88" s="146">
        <f t="shared" si="7"/>
        <v>0</v>
      </c>
      <c r="BB88" s="146">
        <f t="shared" si="8"/>
        <v>0</v>
      </c>
      <c r="BC88" s="146">
        <f t="shared" si="9"/>
        <v>0</v>
      </c>
      <c r="BD88" s="146">
        <f t="shared" si="10"/>
        <v>0</v>
      </c>
      <c r="BE88" s="146">
        <f t="shared" si="11"/>
        <v>0</v>
      </c>
      <c r="CA88" s="177">
        <v>8</v>
      </c>
      <c r="CB88" s="177">
        <v>0</v>
      </c>
      <c r="CZ88" s="146">
        <v>0</v>
      </c>
    </row>
    <row r="89" spans="1:104">
      <c r="A89" s="171">
        <v>38</v>
      </c>
      <c r="B89" s="172" t="s">
        <v>204</v>
      </c>
      <c r="C89" s="173" t="s">
        <v>205</v>
      </c>
      <c r="D89" s="174" t="s">
        <v>134</v>
      </c>
      <c r="E89" s="175">
        <v>16.125430000000001</v>
      </c>
      <c r="F89" s="175"/>
      <c r="G89" s="176">
        <f t="shared" si="6"/>
        <v>0</v>
      </c>
      <c r="O89" s="170">
        <v>2</v>
      </c>
      <c r="AA89" s="146">
        <v>8</v>
      </c>
      <c r="AB89" s="146">
        <v>0</v>
      </c>
      <c r="AC89" s="146">
        <v>3</v>
      </c>
      <c r="AZ89" s="146">
        <v>1</v>
      </c>
      <c r="BA89" s="146">
        <f t="shared" si="7"/>
        <v>0</v>
      </c>
      <c r="BB89" s="146">
        <f t="shared" si="8"/>
        <v>0</v>
      </c>
      <c r="BC89" s="146">
        <f t="shared" si="9"/>
        <v>0</v>
      </c>
      <c r="BD89" s="146">
        <f t="shared" si="10"/>
        <v>0</v>
      </c>
      <c r="BE89" s="146">
        <f t="shared" si="11"/>
        <v>0</v>
      </c>
      <c r="CA89" s="177">
        <v>8</v>
      </c>
      <c r="CB89" s="177">
        <v>0</v>
      </c>
      <c r="CZ89" s="146">
        <v>0</v>
      </c>
    </row>
    <row r="90" spans="1:104">
      <c r="A90" s="171">
        <v>39</v>
      </c>
      <c r="B90" s="172" t="s">
        <v>206</v>
      </c>
      <c r="C90" s="173" t="s">
        <v>207</v>
      </c>
      <c r="D90" s="174" t="s">
        <v>134</v>
      </c>
      <c r="E90" s="175">
        <v>80.62715</v>
      </c>
      <c r="F90" s="175"/>
      <c r="G90" s="176">
        <f t="shared" si="6"/>
        <v>0</v>
      </c>
      <c r="O90" s="170">
        <v>2</v>
      </c>
      <c r="AA90" s="146">
        <v>8</v>
      </c>
      <c r="AB90" s="146">
        <v>0</v>
      </c>
      <c r="AC90" s="146">
        <v>3</v>
      </c>
      <c r="AZ90" s="146">
        <v>1</v>
      </c>
      <c r="BA90" s="146">
        <f t="shared" si="7"/>
        <v>0</v>
      </c>
      <c r="BB90" s="146">
        <f t="shared" si="8"/>
        <v>0</v>
      </c>
      <c r="BC90" s="146">
        <f t="shared" si="9"/>
        <v>0</v>
      </c>
      <c r="BD90" s="146">
        <f t="shared" si="10"/>
        <v>0</v>
      </c>
      <c r="BE90" s="146">
        <f t="shared" si="11"/>
        <v>0</v>
      </c>
      <c r="CA90" s="177">
        <v>8</v>
      </c>
      <c r="CB90" s="177">
        <v>0</v>
      </c>
      <c r="CZ90" s="146">
        <v>0</v>
      </c>
    </row>
    <row r="91" spans="1:104">
      <c r="A91" s="171">
        <v>40</v>
      </c>
      <c r="B91" s="172" t="s">
        <v>208</v>
      </c>
      <c r="C91" s="173" t="s">
        <v>209</v>
      </c>
      <c r="D91" s="174" t="s">
        <v>134</v>
      </c>
      <c r="E91" s="175">
        <v>16.125430000000001</v>
      </c>
      <c r="F91" s="175"/>
      <c r="G91" s="176">
        <f t="shared" si="6"/>
        <v>0</v>
      </c>
      <c r="O91" s="170">
        <v>2</v>
      </c>
      <c r="AA91" s="146">
        <v>8</v>
      </c>
      <c r="AB91" s="146">
        <v>0</v>
      </c>
      <c r="AC91" s="146">
        <v>3</v>
      </c>
      <c r="AZ91" s="146">
        <v>1</v>
      </c>
      <c r="BA91" s="146">
        <f t="shared" si="7"/>
        <v>0</v>
      </c>
      <c r="BB91" s="146">
        <f t="shared" si="8"/>
        <v>0</v>
      </c>
      <c r="BC91" s="146">
        <f t="shared" si="9"/>
        <v>0</v>
      </c>
      <c r="BD91" s="146">
        <f t="shared" si="10"/>
        <v>0</v>
      </c>
      <c r="BE91" s="146">
        <f t="shared" si="11"/>
        <v>0</v>
      </c>
      <c r="CA91" s="177">
        <v>8</v>
      </c>
      <c r="CB91" s="177">
        <v>0</v>
      </c>
      <c r="CZ91" s="146">
        <v>0</v>
      </c>
    </row>
    <row r="92" spans="1:104">
      <c r="A92" s="171">
        <v>41</v>
      </c>
      <c r="B92" s="172" t="s">
        <v>210</v>
      </c>
      <c r="C92" s="173" t="s">
        <v>211</v>
      </c>
      <c r="D92" s="174" t="s">
        <v>134</v>
      </c>
      <c r="E92" s="175">
        <v>16.125430000000001</v>
      </c>
      <c r="F92" s="175"/>
      <c r="G92" s="176">
        <f t="shared" si="6"/>
        <v>0</v>
      </c>
      <c r="O92" s="170">
        <v>2</v>
      </c>
      <c r="AA92" s="146">
        <v>8</v>
      </c>
      <c r="AB92" s="146">
        <v>0</v>
      </c>
      <c r="AC92" s="146">
        <v>3</v>
      </c>
      <c r="AZ92" s="146">
        <v>1</v>
      </c>
      <c r="BA92" s="146">
        <f t="shared" si="7"/>
        <v>0</v>
      </c>
      <c r="BB92" s="146">
        <f t="shared" si="8"/>
        <v>0</v>
      </c>
      <c r="BC92" s="146">
        <f t="shared" si="9"/>
        <v>0</v>
      </c>
      <c r="BD92" s="146">
        <f t="shared" si="10"/>
        <v>0</v>
      </c>
      <c r="BE92" s="146">
        <f t="shared" si="11"/>
        <v>0</v>
      </c>
      <c r="CA92" s="177">
        <v>8</v>
      </c>
      <c r="CB92" s="177">
        <v>0</v>
      </c>
      <c r="CZ92" s="146">
        <v>0</v>
      </c>
    </row>
    <row r="93" spans="1:104">
      <c r="A93" s="171">
        <v>42</v>
      </c>
      <c r="B93" s="172" t="s">
        <v>212</v>
      </c>
      <c r="C93" s="173" t="s">
        <v>213</v>
      </c>
      <c r="D93" s="174" t="s">
        <v>134</v>
      </c>
      <c r="E93" s="175">
        <v>16.125430000000001</v>
      </c>
      <c r="F93" s="175"/>
      <c r="G93" s="176">
        <f t="shared" si="6"/>
        <v>0</v>
      </c>
      <c r="O93" s="170">
        <v>2</v>
      </c>
      <c r="AA93" s="146">
        <v>8</v>
      </c>
      <c r="AB93" s="146">
        <v>0</v>
      </c>
      <c r="AC93" s="146">
        <v>3</v>
      </c>
      <c r="AZ93" s="146">
        <v>1</v>
      </c>
      <c r="BA93" s="146">
        <f t="shared" si="7"/>
        <v>0</v>
      </c>
      <c r="BB93" s="146">
        <f t="shared" si="8"/>
        <v>0</v>
      </c>
      <c r="BC93" s="146">
        <f t="shared" si="9"/>
        <v>0</v>
      </c>
      <c r="BD93" s="146">
        <f t="shared" si="10"/>
        <v>0</v>
      </c>
      <c r="BE93" s="146">
        <f t="shared" si="11"/>
        <v>0</v>
      </c>
      <c r="CA93" s="177">
        <v>8</v>
      </c>
      <c r="CB93" s="177">
        <v>0</v>
      </c>
      <c r="CZ93" s="146">
        <v>0</v>
      </c>
    </row>
    <row r="94" spans="1:104">
      <c r="A94" s="184"/>
      <c r="B94" s="185" t="s">
        <v>75</v>
      </c>
      <c r="C94" s="186" t="str">
        <f>CONCATENATE(B86," ",C86)</f>
        <v>D96 Přesuny suti a vybouraných hmot</v>
      </c>
      <c r="D94" s="187"/>
      <c r="E94" s="188"/>
      <c r="F94" s="189"/>
      <c r="G94" s="190">
        <f>SUM(G86:G93)</f>
        <v>0</v>
      </c>
      <c r="O94" s="170">
        <v>4</v>
      </c>
      <c r="BA94" s="191">
        <f>SUM(BA86:BA93)</f>
        <v>0</v>
      </c>
      <c r="BB94" s="191">
        <f>SUM(BB86:BB93)</f>
        <v>0</v>
      </c>
      <c r="BC94" s="191">
        <f>SUM(BC86:BC93)</f>
        <v>0</v>
      </c>
      <c r="BD94" s="191">
        <f>SUM(BD86:BD93)</f>
        <v>0</v>
      </c>
      <c r="BE94" s="191">
        <f>SUM(BE86:BE93)</f>
        <v>0</v>
      </c>
    </row>
    <row r="95" spans="1:104">
      <c r="E95" s="146"/>
    </row>
    <row r="96" spans="1:104">
      <c r="E96" s="146"/>
    </row>
    <row r="97" spans="5:5">
      <c r="E97" s="146"/>
    </row>
    <row r="98" spans="5:5">
      <c r="E98" s="146"/>
    </row>
    <row r="99" spans="5:5">
      <c r="E99" s="146"/>
    </row>
    <row r="100" spans="5:5">
      <c r="E100" s="146"/>
    </row>
    <row r="101" spans="5:5">
      <c r="E101" s="146"/>
    </row>
    <row r="102" spans="5:5">
      <c r="E102" s="146"/>
    </row>
    <row r="103" spans="5:5">
      <c r="E103" s="146"/>
    </row>
    <row r="104" spans="5:5">
      <c r="E104" s="146"/>
    </row>
    <row r="105" spans="5:5">
      <c r="E105" s="146"/>
    </row>
    <row r="106" spans="5:5">
      <c r="E106" s="146"/>
    </row>
    <row r="107" spans="5:5">
      <c r="E107" s="146"/>
    </row>
    <row r="108" spans="5:5">
      <c r="E108" s="146"/>
    </row>
    <row r="109" spans="5:5">
      <c r="E109" s="146"/>
    </row>
    <row r="110" spans="5:5">
      <c r="E110" s="146"/>
    </row>
    <row r="111" spans="5:5">
      <c r="E111" s="146"/>
    </row>
    <row r="112" spans="5:5">
      <c r="E112" s="146"/>
    </row>
    <row r="113" spans="1:7">
      <c r="E113" s="146"/>
    </row>
    <row r="114" spans="1:7">
      <c r="E114" s="146"/>
    </row>
    <row r="115" spans="1:7">
      <c r="E115" s="146"/>
    </row>
    <row r="116" spans="1:7">
      <c r="E116" s="146"/>
    </row>
    <row r="117" spans="1:7">
      <c r="E117" s="146"/>
    </row>
    <row r="118" spans="1:7">
      <c r="A118" s="192"/>
      <c r="B118" s="192"/>
      <c r="C118" s="192"/>
      <c r="D118" s="192"/>
      <c r="E118" s="192"/>
      <c r="F118" s="192"/>
      <c r="G118" s="192"/>
    </row>
    <row r="119" spans="1:7">
      <c r="A119" s="192"/>
      <c r="B119" s="192"/>
      <c r="C119" s="192"/>
      <c r="D119" s="192"/>
      <c r="E119" s="192"/>
      <c r="F119" s="192"/>
      <c r="G119" s="192"/>
    </row>
    <row r="120" spans="1:7">
      <c r="A120" s="192"/>
      <c r="B120" s="192"/>
      <c r="C120" s="192"/>
      <c r="D120" s="192"/>
      <c r="E120" s="192"/>
      <c r="F120" s="192"/>
      <c r="G120" s="192"/>
    </row>
    <row r="121" spans="1:7">
      <c r="A121" s="192"/>
      <c r="B121" s="192"/>
      <c r="C121" s="192"/>
      <c r="D121" s="192"/>
      <c r="E121" s="192"/>
      <c r="F121" s="192"/>
      <c r="G121" s="192"/>
    </row>
    <row r="122" spans="1:7">
      <c r="E122" s="146"/>
    </row>
    <row r="123" spans="1:7">
      <c r="E123" s="146"/>
    </row>
    <row r="124" spans="1:7">
      <c r="E124" s="146"/>
    </row>
    <row r="125" spans="1:7">
      <c r="E125" s="146"/>
    </row>
    <row r="126" spans="1:7">
      <c r="E126" s="146"/>
    </row>
    <row r="127" spans="1:7">
      <c r="E127" s="146"/>
    </row>
    <row r="128" spans="1:7">
      <c r="E128" s="146"/>
    </row>
    <row r="129" spans="5:5">
      <c r="E129" s="146"/>
    </row>
    <row r="130" spans="5:5">
      <c r="E130" s="146"/>
    </row>
    <row r="131" spans="5:5">
      <c r="E131" s="146"/>
    </row>
    <row r="132" spans="5:5">
      <c r="E132" s="146"/>
    </row>
    <row r="133" spans="5:5">
      <c r="E133" s="146"/>
    </row>
    <row r="134" spans="5:5">
      <c r="E134" s="146"/>
    </row>
    <row r="135" spans="5:5">
      <c r="E135" s="146"/>
    </row>
    <row r="136" spans="5:5">
      <c r="E136" s="146"/>
    </row>
    <row r="137" spans="5:5">
      <c r="E137" s="146"/>
    </row>
    <row r="138" spans="5:5">
      <c r="E138" s="146"/>
    </row>
    <row r="139" spans="5:5">
      <c r="E139" s="146"/>
    </row>
    <row r="140" spans="5:5">
      <c r="E140" s="146"/>
    </row>
    <row r="141" spans="5:5">
      <c r="E141" s="146"/>
    </row>
    <row r="142" spans="5:5">
      <c r="E142" s="146"/>
    </row>
    <row r="143" spans="5:5">
      <c r="E143" s="146"/>
    </row>
    <row r="144" spans="5:5">
      <c r="E144" s="146"/>
    </row>
    <row r="145" spans="1:7">
      <c r="E145" s="146"/>
    </row>
    <row r="146" spans="1:7">
      <c r="E146" s="146"/>
    </row>
    <row r="147" spans="1:7">
      <c r="E147" s="146"/>
    </row>
    <row r="148" spans="1:7">
      <c r="E148" s="146"/>
    </row>
    <row r="149" spans="1:7">
      <c r="E149" s="146"/>
    </row>
    <row r="150" spans="1:7">
      <c r="E150" s="146"/>
    </row>
    <row r="151" spans="1:7">
      <c r="E151" s="146"/>
    </row>
    <row r="152" spans="1:7">
      <c r="E152" s="146"/>
    </row>
    <row r="153" spans="1:7">
      <c r="A153" s="193"/>
      <c r="B153" s="193"/>
    </row>
    <row r="154" spans="1:7">
      <c r="A154" s="192"/>
      <c r="B154" s="192"/>
      <c r="C154" s="195"/>
      <c r="D154" s="195"/>
      <c r="E154" s="196"/>
      <c r="F154" s="195"/>
      <c r="G154" s="197"/>
    </row>
    <row r="155" spans="1:7">
      <c r="A155" s="198"/>
      <c r="B155" s="198"/>
      <c r="C155" s="192"/>
      <c r="D155" s="192"/>
      <c r="E155" s="199"/>
      <c r="F155" s="192"/>
      <c r="G155" s="192"/>
    </row>
    <row r="156" spans="1:7">
      <c r="A156" s="192"/>
      <c r="B156" s="192"/>
      <c r="C156" s="192"/>
      <c r="D156" s="192"/>
      <c r="E156" s="199"/>
      <c r="F156" s="192"/>
      <c r="G156" s="192"/>
    </row>
    <row r="157" spans="1:7">
      <c r="A157" s="192"/>
      <c r="B157" s="192"/>
      <c r="C157" s="192"/>
      <c r="D157" s="192"/>
      <c r="E157" s="199"/>
      <c r="F157" s="192"/>
      <c r="G157" s="192"/>
    </row>
    <row r="158" spans="1:7">
      <c r="A158" s="192"/>
      <c r="B158" s="192"/>
      <c r="C158" s="192"/>
      <c r="D158" s="192"/>
      <c r="E158" s="199"/>
      <c r="F158" s="192"/>
      <c r="G158" s="192"/>
    </row>
    <row r="159" spans="1:7">
      <c r="A159" s="192"/>
      <c r="B159" s="192"/>
      <c r="C159" s="192"/>
      <c r="D159" s="192"/>
      <c r="E159" s="199"/>
      <c r="F159" s="192"/>
      <c r="G159" s="192"/>
    </row>
    <row r="160" spans="1:7">
      <c r="A160" s="192"/>
      <c r="B160" s="192"/>
      <c r="C160" s="192"/>
      <c r="D160" s="192"/>
      <c r="E160" s="199"/>
      <c r="F160" s="192"/>
      <c r="G160" s="192"/>
    </row>
    <row r="161" spans="1:7">
      <c r="A161" s="192"/>
      <c r="B161" s="192"/>
      <c r="C161" s="192"/>
      <c r="D161" s="192"/>
      <c r="E161" s="199"/>
      <c r="F161" s="192"/>
      <c r="G161" s="192"/>
    </row>
    <row r="162" spans="1:7">
      <c r="A162" s="192"/>
      <c r="B162" s="192"/>
      <c r="C162" s="192"/>
      <c r="D162" s="192"/>
      <c r="E162" s="199"/>
      <c r="F162" s="192"/>
      <c r="G162" s="192"/>
    </row>
    <row r="163" spans="1:7">
      <c r="A163" s="192"/>
      <c r="B163" s="192"/>
      <c r="C163" s="192"/>
      <c r="D163" s="192"/>
      <c r="E163" s="199"/>
      <c r="F163" s="192"/>
      <c r="G163" s="192"/>
    </row>
    <row r="164" spans="1:7">
      <c r="A164" s="192"/>
      <c r="B164" s="192"/>
      <c r="C164" s="192"/>
      <c r="D164" s="192"/>
      <c r="E164" s="199"/>
      <c r="F164" s="192"/>
      <c r="G164" s="192"/>
    </row>
    <row r="165" spans="1:7">
      <c r="A165" s="192"/>
      <c r="B165" s="192"/>
      <c r="C165" s="192"/>
      <c r="D165" s="192"/>
      <c r="E165" s="199"/>
      <c r="F165" s="192"/>
      <c r="G165" s="192"/>
    </row>
    <row r="166" spans="1:7">
      <c r="A166" s="192"/>
      <c r="B166" s="192"/>
      <c r="C166" s="192"/>
      <c r="D166" s="192"/>
      <c r="E166" s="199"/>
      <c r="F166" s="192"/>
      <c r="G166" s="192"/>
    </row>
    <row r="167" spans="1:7">
      <c r="A167" s="192"/>
      <c r="B167" s="192"/>
      <c r="C167" s="192"/>
      <c r="D167" s="192"/>
      <c r="E167" s="199"/>
      <c r="F167" s="192"/>
      <c r="G167" s="192"/>
    </row>
  </sheetData>
  <mergeCells count="24">
    <mergeCell ref="C78:D78"/>
    <mergeCell ref="C79:D79"/>
    <mergeCell ref="C80:D80"/>
    <mergeCell ref="C72:D72"/>
    <mergeCell ref="C74:D74"/>
    <mergeCell ref="C54:D54"/>
    <mergeCell ref="C57:D57"/>
    <mergeCell ref="C59:D59"/>
    <mergeCell ref="C38:D38"/>
    <mergeCell ref="C45:D45"/>
    <mergeCell ref="C48:D48"/>
    <mergeCell ref="C49:D49"/>
    <mergeCell ref="C53:D53"/>
    <mergeCell ref="C20:D20"/>
    <mergeCell ref="C34:D34"/>
    <mergeCell ref="C14:D14"/>
    <mergeCell ref="C15:D15"/>
    <mergeCell ref="C16:D16"/>
    <mergeCell ref="C10:D10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siler</dc:creator>
  <cp:lastModifiedBy>Kad</cp:lastModifiedBy>
  <dcterms:created xsi:type="dcterms:W3CDTF">2016-01-19T11:55:55Z</dcterms:created>
  <dcterms:modified xsi:type="dcterms:W3CDTF">2016-03-16T10:44:13Z</dcterms:modified>
</cp:coreProperties>
</file>